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лан 2023 сум" sheetId="1" r:id="rId1"/>
  </sheets>
  <externalReferences>
    <externalReference r:id="rId4"/>
  </externalReferences>
  <definedNames>
    <definedName name="долл">'[1]Свод'!$P$12</definedName>
    <definedName name="_xlnm.Print_Area" localSheetId="0">'План 2023 сум'!$A$1:$E$3149</definedName>
  </definedNames>
  <calcPr fullCalcOnLoad="1"/>
</workbook>
</file>

<file path=xl/sharedStrings.xml><?xml version="1.0" encoding="utf-8"?>
<sst xmlns="http://schemas.openxmlformats.org/spreadsheetml/2006/main" count="4837" uniqueCount="2777">
  <si>
    <t>Номи</t>
  </si>
  <si>
    <t>Ўлчов бирлиги</t>
  </si>
  <si>
    <t>миқдори</t>
  </si>
  <si>
    <t>нархи</t>
  </si>
  <si>
    <t>Операцион фаолият</t>
  </si>
  <si>
    <t>Металлургия хом-ашёси</t>
  </si>
  <si>
    <t>тн</t>
  </si>
  <si>
    <t>Ёқилғи-энергия манбалари</t>
  </si>
  <si>
    <t>Электр энергияси</t>
  </si>
  <si>
    <t>минг кВт</t>
  </si>
  <si>
    <t>Табиий газ</t>
  </si>
  <si>
    <t>минг м3</t>
  </si>
  <si>
    <t>Ичимлик суви ва оқава</t>
  </si>
  <si>
    <t>Техник сув (Далварзин каналидан)</t>
  </si>
  <si>
    <t>Оловга чидамли материаллар</t>
  </si>
  <si>
    <t>Торкрет масса  ТМ</t>
  </si>
  <si>
    <t>Огнеупорный Кирпич П-90</t>
  </si>
  <si>
    <t>Стартовая смесь сс-46 (серпентенит)</t>
  </si>
  <si>
    <t xml:space="preserve">Стакан дозатор №2 ᴓ50 марки ФБСП-54    </t>
  </si>
  <si>
    <t>Огнеупорный изделия  ШКУ-32/9 №6</t>
  </si>
  <si>
    <t>Стакан  - коллектор</t>
  </si>
  <si>
    <t>Кирпич огнеупорный шамотный ШБ-5</t>
  </si>
  <si>
    <t>Кирпич огнеупорный шамотный клин торцовый односторонний ШБ-22</t>
  </si>
  <si>
    <t>ЖЖЕННАЯ МАГНЕЗИЯ</t>
  </si>
  <si>
    <t>Огнеупорный кирпич ША-30</t>
  </si>
  <si>
    <t>Глиназем (Оксид алюминия)</t>
  </si>
  <si>
    <t xml:space="preserve"> Электрокорунд  марки 14А зернистость 125 F-16 </t>
  </si>
  <si>
    <t>Декстрин</t>
  </si>
  <si>
    <t>Трубка ШС-28</t>
  </si>
  <si>
    <t>Мертель на хим связь</t>
  </si>
  <si>
    <t>Кирпич ША 29</t>
  </si>
  <si>
    <t>ПОРОШОК ПЕРИКЛАЗОВЫЙ ППМ-85</t>
  </si>
  <si>
    <t>Кирпич ША 44</t>
  </si>
  <si>
    <t>Кирпич ША-45</t>
  </si>
  <si>
    <t>Заполнитель периклазовый ЗПСП-85</t>
  </si>
  <si>
    <t>ША-1 № 89</t>
  </si>
  <si>
    <t>ШБ-1 № 82</t>
  </si>
  <si>
    <t>Мертель огнеупорная. МШ-36</t>
  </si>
  <si>
    <t>Шлак хосил қилувчи материаллар</t>
  </si>
  <si>
    <t>Доломитовый известь</t>
  </si>
  <si>
    <t xml:space="preserve">Мешки  "Биг-Бег" полипропиленовые ламинированные </t>
  </si>
  <si>
    <t>Ферроқотишмалар ва бошқа қўшимча материаллар</t>
  </si>
  <si>
    <t>Алюминий қуймаси   АВ-87</t>
  </si>
  <si>
    <t>Карбит кальций</t>
  </si>
  <si>
    <t>Алюминий шлаки (АШО 21)</t>
  </si>
  <si>
    <t>Бирламчи алюминий қуймаси А7</t>
  </si>
  <si>
    <t>Пайвандлаш флюси SJ 301</t>
  </si>
  <si>
    <t>Бирламчи никель Н-1</t>
  </si>
  <si>
    <t>Руда ва концентратлар</t>
  </si>
  <si>
    <t>Углеродли материаллар (ёғочли кўмир)</t>
  </si>
  <si>
    <t>Рангли металлар</t>
  </si>
  <si>
    <t>Катод миси МООК</t>
  </si>
  <si>
    <t>Рух ЦОА</t>
  </si>
  <si>
    <t>Баббит  Б-83</t>
  </si>
  <si>
    <t>кг</t>
  </si>
  <si>
    <t>Қалай</t>
  </si>
  <si>
    <t>Фосфорли мис МФ-10</t>
  </si>
  <si>
    <t>Ностандарт маҳсулотлар</t>
  </si>
  <si>
    <t>Шт</t>
  </si>
  <si>
    <t>Втулка вкладыш 2-275797 СБ ПЖТ 275</t>
  </si>
  <si>
    <t>Бандаж локомотивный с гребнем 890х143х83</t>
  </si>
  <si>
    <t>Колесо холостое Ф 710  42.2448.001</t>
  </si>
  <si>
    <t>Втулка цапфа 2-238086 ПЖТ 275</t>
  </si>
  <si>
    <t>Части шарнирных шпинделей HV 320 КБ-004.000.313 нт-240</t>
  </si>
  <si>
    <t>Колесо крановое Ф710 12-6802</t>
  </si>
  <si>
    <t>Подушка 1-506106</t>
  </si>
  <si>
    <t>Ось правильный нижний 8700.012-01.01.0-06</t>
  </si>
  <si>
    <t>шт</t>
  </si>
  <si>
    <t>Насадка  3-412769 ПЖТ 450 Vниж.</t>
  </si>
  <si>
    <t>Колесо ходовое для крана ГПК-5</t>
  </si>
  <si>
    <t>Сопло резака МГР AOG300DR91</t>
  </si>
  <si>
    <t>Коническое колесо чертеж №5688.39-0.00-008</t>
  </si>
  <si>
    <t>ВАЛ ШЕСТЕР. 5690</t>
  </si>
  <si>
    <t>Коническое колесо чертеж №5688.6-0.00-011</t>
  </si>
  <si>
    <t>Подушка средняя 1-506105</t>
  </si>
  <si>
    <t>ШТ</t>
  </si>
  <si>
    <t>Зубчатый венец   СП-1087-02 А исп 4,2</t>
  </si>
  <si>
    <t>Зубчатый венец   СП-1087-02 А исп 4,1</t>
  </si>
  <si>
    <t>Корпус колеса Д-236,5 L-66, 5659.21-01-002-01 Б</t>
  </si>
  <si>
    <t>Выходная вал шестерня 5690.3-0.00-006</t>
  </si>
  <si>
    <t>Проволока нерж Св-07Х25Н13  - Ø1,2мм</t>
  </si>
  <si>
    <t>КГ</t>
  </si>
  <si>
    <t>Твердосплавные пластины с механическим креплением APKT 1604 PDTR-M A6M-A2</t>
  </si>
  <si>
    <t>ВАЛ 5616.55.200.002</t>
  </si>
  <si>
    <t>ОПРАВКА П 12</t>
  </si>
  <si>
    <t>Транспортерные ролики ф 102х310</t>
  </si>
  <si>
    <t>Коническое зубчатое колесо черт №5688.6-0.00-009 исп 1,2</t>
  </si>
  <si>
    <t xml:space="preserve">входной вал шестерня </t>
  </si>
  <si>
    <t>к-т</t>
  </si>
  <si>
    <t>ВАЛ-ШЕСТ 5689,92-000-002/640С-283</t>
  </si>
  <si>
    <t>Поршень г/ц СП-2312</t>
  </si>
  <si>
    <t>Зубчатое колесо выходного вала 5689.98-0.00-007</t>
  </si>
  <si>
    <t>Выходная вал шестерня нижняя 5690.5-0.00-001</t>
  </si>
  <si>
    <t>Коническое зубчатое колесо 5690.12-000-001</t>
  </si>
  <si>
    <t>Крановое колесо К.1Р. 320х80 ГОСТ 28648-90</t>
  </si>
  <si>
    <t>Электроды  ОЗИ-3 Ø4мм</t>
  </si>
  <si>
    <t>Редуктор</t>
  </si>
  <si>
    <t>Подъемный шибер СП-1038 исп.1,2</t>
  </si>
  <si>
    <t>Подъёмный шибер СП-1034.1 исп 2</t>
  </si>
  <si>
    <t xml:space="preserve">Подъемный шибер СП-1037 исп.1,2   </t>
  </si>
  <si>
    <t>Подъёмный шибер СП-1033.1 исп 2</t>
  </si>
  <si>
    <t>Опорная звездочка Ф405 е150</t>
  </si>
  <si>
    <t>Транспортерные ролики ф 102х750</t>
  </si>
  <si>
    <t>Канат  полипропиленовый  -22 мм</t>
  </si>
  <si>
    <t>метр</t>
  </si>
  <si>
    <t>Сопло конусное двойное ф1мм 120GJT0610</t>
  </si>
  <si>
    <t>Сопло конусное двойное ф2мм 120GJT0620</t>
  </si>
  <si>
    <t>Сопло конусное двойное ф1,5мм 120GJT0615</t>
  </si>
  <si>
    <t>Сопло конусное двойное ф2,5мм 120GJT0625</t>
  </si>
  <si>
    <t>Вал шестерня m=16, z=16 левый</t>
  </si>
  <si>
    <t>Вал шестерня m=16, z=15 правый</t>
  </si>
  <si>
    <t>Вал шестерня m=16, z=16 правый</t>
  </si>
  <si>
    <t>Вал шестерня m=16, z=15 левый</t>
  </si>
  <si>
    <t>Биодисперсант ATREN BD</t>
  </si>
  <si>
    <t>ТН</t>
  </si>
  <si>
    <t>ПРОВОЛОКА Ø 4,0 -  Св-08А</t>
  </si>
  <si>
    <t>штук</t>
  </si>
  <si>
    <t>Оправка П 20</t>
  </si>
  <si>
    <t>Полотно по металлу 300х13х0,65мм Bihart HSSE-Co5 24tpi Ruko</t>
  </si>
  <si>
    <t>Твердосплавные пластины с механическим креплением APKT 1003 PDTR-M A6M-A2</t>
  </si>
  <si>
    <t>Полотно по металлу 300х13х0,65мм Bihart HSSE-Co5 32tpi Ruko</t>
  </si>
  <si>
    <t>Канат полипропиленовый Д-19 (60мм)</t>
  </si>
  <si>
    <t>Твердосплавные пластины с механическим креплением SPMT-120408</t>
  </si>
  <si>
    <t>Полотно Honsberg M42 27х0.9х4/6Kх3160мм</t>
  </si>
  <si>
    <t>Электромагнитная муфта ( движения тележки) 49NC710</t>
  </si>
  <si>
    <t>Твердосплавные пластины с механическим креплением SPMT 120408 TN-M A6M-A2</t>
  </si>
  <si>
    <t xml:space="preserve">Твердосплавные пластины с механическим креплением WNEU 040308-M A4M-A1 </t>
  </si>
  <si>
    <t>Твердосплавные пластины с механическим креплением SPMT 09T308 TN-M A6M-A2</t>
  </si>
  <si>
    <t>Твердосплавные пластины с механическим креплением SEKT 1204 AFTN-M A6M-A2</t>
  </si>
  <si>
    <t>Ножовочные полотна машинные 400х40х2 тип-2</t>
  </si>
  <si>
    <t>Твердый сплав ВК 8 (проходной)</t>
  </si>
  <si>
    <t>Твердые спрлавы Т5К10 07150</t>
  </si>
  <si>
    <t>Твердые спрлавы Т5К10 PNUA-110408</t>
  </si>
  <si>
    <t>Твердые спрлавы Т5К10 13171</t>
  </si>
  <si>
    <t>Твердые спрлавы Т5К10 01471</t>
  </si>
  <si>
    <t>Твердые спрлавы Т5К10 07120</t>
  </si>
  <si>
    <t>Твердые спрлавы Т5К10 11190</t>
  </si>
  <si>
    <t>Твердые спрлавы Т5К10 13131</t>
  </si>
  <si>
    <t>Твердые спрлавы Т5К10 20050</t>
  </si>
  <si>
    <t>Твердые спрлавы Т5К10 20070</t>
  </si>
  <si>
    <t>Твердые спрлавы Т5К10 01472</t>
  </si>
  <si>
    <t>Твердые спрлавы Т5К10 01371</t>
  </si>
  <si>
    <t>Твердые спрлавы Т5К10 13371</t>
  </si>
  <si>
    <t>Твердые спрлавы Т5К10 67410</t>
  </si>
  <si>
    <t>Твердые спрлавы Т5К10 06170</t>
  </si>
  <si>
    <t>Твердые спрлавы Т5К10 01451</t>
  </si>
  <si>
    <t>Твердые спрлавы Т5К10 11230</t>
  </si>
  <si>
    <t>Твердые спрлавы Т5К10 07160</t>
  </si>
  <si>
    <t>Твердые спрлавы Т15К6 20050</t>
  </si>
  <si>
    <t>Твердые спрлавыВК10-ХОМ-МФ (VS10) 06130</t>
  </si>
  <si>
    <t>Твердые спрлавы Т5К10 01151</t>
  </si>
  <si>
    <t>Твердые спрлавы Т5К10 14572</t>
  </si>
  <si>
    <t>Твердые спрлавы Т5К10 16390</t>
  </si>
  <si>
    <t>Твердые спрлавы Т5К10 07110</t>
  </si>
  <si>
    <t>Твердые спрлавы Т5К10 06090</t>
  </si>
  <si>
    <t>Твердые спрлавы Т5К10 39110</t>
  </si>
  <si>
    <t>Твердые спрлавы Т5К10 39130</t>
  </si>
  <si>
    <t>Твердые спрлавы Т5К10 11210</t>
  </si>
  <si>
    <t>Твердые спрлавы ТТ10К8Б 02311</t>
  </si>
  <si>
    <t>Твердые спрлавы Т5К10 06270</t>
  </si>
  <si>
    <t>Твердые спрлавы Т5К10 13411</t>
  </si>
  <si>
    <t>Твердые спрлавы Т5К10 13632</t>
  </si>
  <si>
    <t>Твердые спрлавы Т5К10 02271</t>
  </si>
  <si>
    <t>Твердые спрлавы ВК3М 02671</t>
  </si>
  <si>
    <t>Твердые спрлавы ВК8 11210</t>
  </si>
  <si>
    <t>Твердые спрлавы ВК6-ОМ 16370</t>
  </si>
  <si>
    <t>Твердые спрлавы ВК3М 02411/02412</t>
  </si>
  <si>
    <t>Твердые спрлавы ВК8 16250</t>
  </si>
  <si>
    <t>Твердые спрлавы ВК8 20070</t>
  </si>
  <si>
    <t>Твердые спрлавы ВК6-ОМ 06130</t>
  </si>
  <si>
    <t>Твердые спрлавы ВК8 01151</t>
  </si>
  <si>
    <t>Твердые спрлавы ВК3М 06090</t>
  </si>
  <si>
    <t>Твердые спрлавы ВК3М 06500</t>
  </si>
  <si>
    <t>Твердые спрлавы ВК8 02271</t>
  </si>
  <si>
    <t>Твердые спрлавы ВК3М 07150/07160</t>
  </si>
  <si>
    <t>Твердые спрлавы ВК6-ОМ 07150</t>
  </si>
  <si>
    <t>Твердые спрлавы ВК8 14552</t>
  </si>
  <si>
    <t>Твердые спрлавы ВК6-ОМ 02291</t>
  </si>
  <si>
    <t>Твердые спрлавы ВК3М 02311</t>
  </si>
  <si>
    <t>Твердые спрлавы ВК10-ХОМ-МФ (VS10) 07330</t>
  </si>
  <si>
    <t>цепь 5/8" простая</t>
  </si>
  <si>
    <t>м</t>
  </si>
  <si>
    <t>Ножница   СП-2482 сб</t>
  </si>
  <si>
    <t>Клапан обратный фланцевый прямоточный Ду-200 Ру16</t>
  </si>
  <si>
    <t>Электроды  ОЗЛ-50 Ø4мм</t>
  </si>
  <si>
    <t>Смазка проникающая, универсальная</t>
  </si>
  <si>
    <t>Кран трехходовой СП-2548.10  сб</t>
  </si>
  <si>
    <t>КОМ-Т</t>
  </si>
  <si>
    <t>Твердосплавные пластины с механическим креплением SEKR 1203 AFTN-M A6M-A2</t>
  </si>
  <si>
    <t>Твердосплавные пластины с механическим креплением LNMX 151008 SR-R A5M-B1</t>
  </si>
  <si>
    <t>Твердосплавные пластины с механическим креплением APKT 060204 PDTR-M A6M-A2</t>
  </si>
  <si>
    <t>Мембранный клапан для регулирования воды на форсунки МНЛЗ № 3</t>
  </si>
  <si>
    <t>Сопло конусное двойное ф3мм 120GJT0630</t>
  </si>
  <si>
    <t>Стропа двухветвевая цепная</t>
  </si>
  <si>
    <t>Болт м16 е100</t>
  </si>
  <si>
    <t>Люлька ДСП-100 УМК ( в комплекте)</t>
  </si>
  <si>
    <t>Полотно Honsberg M42 27х0.9х3/4Kх3160мм</t>
  </si>
  <si>
    <t>Твердосплавные пластины с механическим креплением SPMT 060304 TN-M A6M-A2</t>
  </si>
  <si>
    <t>Твердосплавные пластины с механическим креплением ONMU 1205 ANN-M A4M-A1</t>
  </si>
  <si>
    <t>Полотно Honsberg M42 27х0.9х5/8Sх3160мм</t>
  </si>
  <si>
    <t>Твердосплавные пластины с механическим креплением LNMX 100605 SR-R A5M-B1</t>
  </si>
  <si>
    <t>Вращающ центр №5</t>
  </si>
  <si>
    <t>Огнестойкий костюм с алюминиувой фольгой</t>
  </si>
  <si>
    <t>Стропа четырехветвевая цепная</t>
  </si>
  <si>
    <t>Смазка пластичная</t>
  </si>
  <si>
    <t>Твердосплавные пластины с механическим креплением CCMT 09T304-F-HS A31-A1</t>
  </si>
  <si>
    <t xml:space="preserve">Грейферная корзина </t>
  </si>
  <si>
    <t>Редуктор РМ-650</t>
  </si>
  <si>
    <t>Шестерня эксцентриковая чертёж №5679.26-1.02-005</t>
  </si>
  <si>
    <t>Болт М 16х100    Эскиз</t>
  </si>
  <si>
    <t>Гофрированный ролик Ø115мм L=1710мм</t>
  </si>
  <si>
    <t>Твердосплавные пластины с механическим креплением APKT 1604 PDSR-M1 C3M-H1</t>
  </si>
  <si>
    <t>Твердосплавные пластины с механическим креплением APKT 1003 PDSR-M1 C3M-H1</t>
  </si>
  <si>
    <t>Твердосплавные пластины с механическим креплением CCMT 120404-F-HS A31-A1</t>
  </si>
  <si>
    <t>Форсунка (Сопло) тангенциальная к градирни Ду32х16</t>
  </si>
  <si>
    <t>Электрод 4303</t>
  </si>
  <si>
    <t>Болт М16х140 Э-2936.02</t>
  </si>
  <si>
    <t>Металлопрокат маҳсулотлари</t>
  </si>
  <si>
    <t>Проволка  алюминевая АТ-9</t>
  </si>
  <si>
    <t>Труба электросварная 630х10 мм</t>
  </si>
  <si>
    <t>п/м</t>
  </si>
  <si>
    <t>Труба электросварная 530х10 мм</t>
  </si>
  <si>
    <t>Труба стальная  15х2,8 мм</t>
  </si>
  <si>
    <t>Лист стальной 4 мм</t>
  </si>
  <si>
    <t>Труба электросварная 426х10 мм Ст20</t>
  </si>
  <si>
    <t>Труба нержавеющая 108х5 мм</t>
  </si>
  <si>
    <t>Лист стальной 24 мм Ст3</t>
  </si>
  <si>
    <t>Лист стальной 20 мм</t>
  </si>
  <si>
    <t>Труба ст. безшовная 159 х 6</t>
  </si>
  <si>
    <t>Труба стальная бесшовная холоднодеформированная Ø40×1,6 mm ГОСТ 8734-75</t>
  </si>
  <si>
    <t>Лист стальной 16 мм</t>
  </si>
  <si>
    <t>Труба нержавеющая  42 х 4 мм</t>
  </si>
  <si>
    <t>Лист стальной 10  мм</t>
  </si>
  <si>
    <t>Лист стальной 12 мм</t>
  </si>
  <si>
    <t>Труба электросварная 159х6 мм</t>
  </si>
  <si>
    <t>Лист нержавеюший  25 мм</t>
  </si>
  <si>
    <t>Труба электросварная 820х10 мм</t>
  </si>
  <si>
    <t>Лист стальной 20 мм  Hardox 500  EN 10029</t>
  </si>
  <si>
    <t>Труба нержавеющая 20х2,5 мм</t>
  </si>
  <si>
    <t>Труба электросварная 219х5 мм</t>
  </si>
  <si>
    <t>Лист стальной 10 мм 09Г2С</t>
  </si>
  <si>
    <t>Лист стальной 25 мм</t>
  </si>
  <si>
    <t>Проволки галванированные</t>
  </si>
  <si>
    <t>Лист стальной 8 мм</t>
  </si>
  <si>
    <t>Труба ст. безшовная 57х4 мм</t>
  </si>
  <si>
    <t>П/М</t>
  </si>
  <si>
    <t>Лист стальной 2 мм</t>
  </si>
  <si>
    <t>Лист стальной 6 мм</t>
  </si>
  <si>
    <t>Труба ст. безшовная 76 х 4 мм</t>
  </si>
  <si>
    <t>Труба катанная 57х13 мм</t>
  </si>
  <si>
    <t>Труба электросварная 273х6 мм</t>
  </si>
  <si>
    <t>Труба ст. безшовная  76 х 5 мм</t>
  </si>
  <si>
    <t>Швеллер 30 мм</t>
  </si>
  <si>
    <t>Швеллер 24 мм</t>
  </si>
  <si>
    <t>Труба ст безшовная 108 х 5</t>
  </si>
  <si>
    <t>Лист стальной 3 мм</t>
  </si>
  <si>
    <t>Швеллер 20 мм</t>
  </si>
  <si>
    <t>Швеллер 16 мм</t>
  </si>
  <si>
    <t>Швеллер 12 мм</t>
  </si>
  <si>
    <t>Швеллер  22</t>
  </si>
  <si>
    <t>Труба катанная 146х20 мм</t>
  </si>
  <si>
    <t>Лист стальной рефлёный 6 мм</t>
  </si>
  <si>
    <t>Лист стальной 6 мм 09Г2С</t>
  </si>
  <si>
    <t>Лист стальной 8 мм 09Г2С</t>
  </si>
  <si>
    <t>Уголок стальной 90х90х7 мм</t>
  </si>
  <si>
    <t>Лента нихромовая  - 3 х 20 мм</t>
  </si>
  <si>
    <t>Труба электросварная 114 х4,5 мм</t>
  </si>
  <si>
    <t>Труба бесшовная 32х5,5 мм</t>
  </si>
  <si>
    <t>Труба катанная 180х16 мм</t>
  </si>
  <si>
    <t>Швеллер 27 мм</t>
  </si>
  <si>
    <t>Швеллер 18 мм</t>
  </si>
  <si>
    <t>Швеллер 14 мм</t>
  </si>
  <si>
    <t>Труба катанная 73х12 мм</t>
  </si>
  <si>
    <t>Уголок стальной 100х100х8 мм</t>
  </si>
  <si>
    <t>Лист стальной рифленый 5 мм</t>
  </si>
  <si>
    <t>Лист стальной рифленый 4 мм</t>
  </si>
  <si>
    <t>Отвод 219 х 8 мм</t>
  </si>
  <si>
    <t>Труба ст безшовная  133 х 4</t>
  </si>
  <si>
    <t>Труба ст. бесшовная 57х8мм</t>
  </si>
  <si>
    <t>Труба электросварная 159х4,5 мм</t>
  </si>
  <si>
    <t>Контактор КТ 6023 160А</t>
  </si>
  <si>
    <t>Труба электросварная 89х3,5 мм</t>
  </si>
  <si>
    <t>Отвод 108 х 5 мм</t>
  </si>
  <si>
    <t>Подшипниклар</t>
  </si>
  <si>
    <t>Подшипник 3003152  (23052)</t>
  </si>
  <si>
    <t>Подшипник 23080 (3003180)</t>
  </si>
  <si>
    <t>Подшипник 77868</t>
  </si>
  <si>
    <t>Подшипник 2097752</t>
  </si>
  <si>
    <t>Подшипник 5030</t>
  </si>
  <si>
    <t>Подшипник 23040</t>
  </si>
  <si>
    <t>Подшипник 3148</t>
  </si>
  <si>
    <t>Подшипник 3634 (22334 CA/W33)</t>
  </si>
  <si>
    <t>Подшипник 29244М FAG</t>
  </si>
  <si>
    <t>Подшипник 22226 (5026)</t>
  </si>
  <si>
    <t>Подшипник 543147</t>
  </si>
  <si>
    <t>Подшипник 7306</t>
  </si>
  <si>
    <t>Подшипник 22348</t>
  </si>
  <si>
    <t>Подшипник 73634(22336К+АН2326)</t>
  </si>
  <si>
    <t>Подшипник 29260 М FAG</t>
  </si>
  <si>
    <t>Подшипник 3626</t>
  </si>
  <si>
    <t>Подшипник 6-266134 Л2</t>
  </si>
  <si>
    <t>Подшипник 6068М FAG</t>
  </si>
  <si>
    <t>Подшипник 3630</t>
  </si>
  <si>
    <t>Подшипник 2097738</t>
  </si>
  <si>
    <t>Подшипник 2097726 (502126)</t>
  </si>
  <si>
    <t>Подшипник 22222</t>
  </si>
  <si>
    <t>Подшипник Q236</t>
  </si>
  <si>
    <t>Подшипник 3003156</t>
  </si>
  <si>
    <t>Подшипник 42326</t>
  </si>
  <si>
    <t>Подшипник 244</t>
  </si>
  <si>
    <t>Подшипник 23218 CC/W33</t>
  </si>
  <si>
    <t>Подшипник 9039452</t>
  </si>
  <si>
    <t>Подшипник QJ1022</t>
  </si>
  <si>
    <t>Подшипник 22264 СА</t>
  </si>
  <si>
    <t>Подшипник 2307 (N307 ЕМ)</t>
  </si>
  <si>
    <t>Подшипник 36-42726 (36-232726 Е2М)</t>
  </si>
  <si>
    <t>Подшипник 6040</t>
  </si>
  <si>
    <t>Подшипник Q224</t>
  </si>
  <si>
    <t>Подшипник 30324</t>
  </si>
  <si>
    <t>Подшипник 5064</t>
  </si>
  <si>
    <t>Подшипник 7305</t>
  </si>
  <si>
    <t>Подшипник 49 NC 786</t>
  </si>
  <si>
    <t>Подшипник 51 RZ 651</t>
  </si>
  <si>
    <t>Подшипник NU1038</t>
  </si>
  <si>
    <t>Подшипник NU1052 (32152)</t>
  </si>
  <si>
    <t>Подшипник Q 324</t>
  </si>
  <si>
    <t>Подшипник 6060</t>
  </si>
  <si>
    <t>Подшипник 3640</t>
  </si>
  <si>
    <t>Подшипник NU1022</t>
  </si>
  <si>
    <t>Подшипник 3003732</t>
  </si>
  <si>
    <t xml:space="preserve">Подшипник 3616 </t>
  </si>
  <si>
    <t>Подшипник 5017</t>
  </si>
  <si>
    <t>Подшипник 3624</t>
  </si>
  <si>
    <t>Подшипник 24044 CC/W33</t>
  </si>
  <si>
    <t>Подшипник 9039415</t>
  </si>
  <si>
    <t>Подшипник 20310</t>
  </si>
  <si>
    <t>Подшипник 23044</t>
  </si>
  <si>
    <t>Подшипник 5056</t>
  </si>
  <si>
    <t>Подшипник 6038</t>
  </si>
  <si>
    <t>Подшипник 23128 CCK-W33 + H3128 с втулкой</t>
  </si>
  <si>
    <t>Подшипник 122 (6022)</t>
  </si>
  <si>
    <t>Подшипник 22222К+Н322 FAG</t>
  </si>
  <si>
    <t>Подшипник 7634</t>
  </si>
  <si>
    <t>Подшипник 312</t>
  </si>
  <si>
    <t>Подшипник 5026</t>
  </si>
  <si>
    <t>Подшипник 22338 (3638)</t>
  </si>
  <si>
    <t>Подшипник 3618</t>
  </si>
  <si>
    <t>Подшипник 42620</t>
  </si>
  <si>
    <t>Подшипник 5020 (22220)</t>
  </si>
  <si>
    <t>Подшипник 97515</t>
  </si>
  <si>
    <t>Подшипник 29268</t>
  </si>
  <si>
    <t>Подшипник 46330</t>
  </si>
  <si>
    <t>Подшипник 2007140</t>
  </si>
  <si>
    <t>Подшипник 22220СС-W33</t>
  </si>
  <si>
    <t>Подшипник 3003148</t>
  </si>
  <si>
    <t>Подшипник 7230</t>
  </si>
  <si>
    <t>Подшипник 42626</t>
  </si>
  <si>
    <t>Подшипник 3003738</t>
  </si>
  <si>
    <t>Подшипник 3003134(23034)</t>
  </si>
  <si>
    <t>Подшипник 9039428</t>
  </si>
  <si>
    <t>Подшипник 2097748</t>
  </si>
  <si>
    <t>Подшипник 22340</t>
  </si>
  <si>
    <t>Подшипник 42324</t>
  </si>
  <si>
    <t>Подшипник 234 Л</t>
  </si>
  <si>
    <t>Подшипник 3636 (22336 CA/W33)</t>
  </si>
  <si>
    <t>Подшипник QJ224</t>
  </si>
  <si>
    <t>Подшипник NU317</t>
  </si>
  <si>
    <t>Подшипник 2007128</t>
  </si>
  <si>
    <t>Подшипник 42322</t>
  </si>
  <si>
    <t>Подшипник 23138</t>
  </si>
  <si>
    <t>Подшипник 7224</t>
  </si>
  <si>
    <t>Подшипник 3622 (22322)</t>
  </si>
  <si>
    <t>Подшипник 22238 (5038)</t>
  </si>
  <si>
    <t>Подшипник 23088</t>
  </si>
  <si>
    <t>Подшипник 7607 (32307)</t>
  </si>
  <si>
    <t>Подшипник 5022</t>
  </si>
  <si>
    <t>Подшипник 3638</t>
  </si>
  <si>
    <t>Подшипник 5220</t>
  </si>
  <si>
    <t>Подшипник 7318</t>
  </si>
  <si>
    <t>Подшипник 9039420</t>
  </si>
  <si>
    <t>Подшипник SKF 22212Е</t>
  </si>
  <si>
    <t>Подшипник 7512</t>
  </si>
  <si>
    <t>Подшипник 6016-С3-FAG</t>
  </si>
  <si>
    <t>Подшипник 3611</t>
  </si>
  <si>
    <t>Подшипник 1097976</t>
  </si>
  <si>
    <t>Подшипник 3618 (22318)</t>
  </si>
  <si>
    <t>Подшипник 222</t>
  </si>
  <si>
    <t>Подшипник 53612(22312 CW33)</t>
  </si>
  <si>
    <t>Подшипник 3003132</t>
  </si>
  <si>
    <t>Подшипник 3620 (22320)</t>
  </si>
  <si>
    <t>Подшипник 2556</t>
  </si>
  <si>
    <t>Подшипник 2324</t>
  </si>
  <si>
    <t>Подшипник 226</t>
  </si>
  <si>
    <t>Подшипник 23128 CCK-W33</t>
  </si>
  <si>
    <t>Подшипник 7536</t>
  </si>
  <si>
    <t>Подшипник NUP 420</t>
  </si>
  <si>
    <t>Подшипник 7526</t>
  </si>
  <si>
    <t>Подшипник 42313</t>
  </si>
  <si>
    <t>Подшипник HO 32330 K2M</t>
  </si>
  <si>
    <t>Подшипник 4244910</t>
  </si>
  <si>
    <t>Подшипник 3628</t>
  </si>
  <si>
    <t>Подшипник 180305</t>
  </si>
  <si>
    <t>Подшипник 22216СС-W33</t>
  </si>
  <si>
    <t>Подшипник 42314</t>
  </si>
  <si>
    <t>Подшипник 22228 KMBW33+H3128</t>
  </si>
  <si>
    <t>Подшипник 2234</t>
  </si>
  <si>
    <t>Подшипник 5024  (22224)</t>
  </si>
  <si>
    <t>Подшипник 23228</t>
  </si>
  <si>
    <t>Подшипник 5044</t>
  </si>
  <si>
    <t>Подшипник 5032</t>
  </si>
  <si>
    <t>Подшипник 60314</t>
  </si>
  <si>
    <t>Подшипник 7514</t>
  </si>
  <si>
    <t>Подшипник 7530</t>
  </si>
  <si>
    <t>Подшипник 7304</t>
  </si>
  <si>
    <t>Подшипник 6-230</t>
  </si>
  <si>
    <t>Подшипник 7618</t>
  </si>
  <si>
    <t>Подшипник HO 92417 K2M</t>
  </si>
  <si>
    <t>Подшипник 32216</t>
  </si>
  <si>
    <t>Подшипник 697928</t>
  </si>
  <si>
    <t>Подшипник 23224 CC/W33</t>
  </si>
  <si>
    <t>Подшипник 97526</t>
  </si>
  <si>
    <t>Подшипник NU-236</t>
  </si>
  <si>
    <t>Подшипник 322</t>
  </si>
  <si>
    <t>Подшипник 7524</t>
  </si>
  <si>
    <t>Подшипник 32332</t>
  </si>
  <si>
    <t>Подшипник 97514</t>
  </si>
  <si>
    <t>Подшипник 22248СА</t>
  </si>
  <si>
    <t>Подшипник 42616</t>
  </si>
  <si>
    <t>Подшипник SN 611</t>
  </si>
  <si>
    <t>Подшипник SN 513</t>
  </si>
  <si>
    <t>Подшипник 7518</t>
  </si>
  <si>
    <t>Подшипник 7220</t>
  </si>
  <si>
    <t>Подшипник 5028</t>
  </si>
  <si>
    <t>Подшипник 8244</t>
  </si>
  <si>
    <t>Подшипник 60312</t>
  </si>
  <si>
    <t>Подшипник QJ1032</t>
  </si>
  <si>
    <t>Подшипник 8116</t>
  </si>
  <si>
    <t>Подшипник 7609</t>
  </si>
  <si>
    <t>Сантехника махсулотлари</t>
  </si>
  <si>
    <t>Трубы из полиэтилена ПНД диаметром 710 мм</t>
  </si>
  <si>
    <t xml:space="preserve">Трубы из полиэтилена ПНД диаметром 500 мм </t>
  </si>
  <si>
    <t>Трубы из полиэтилена ПНД диаметром 400 мм</t>
  </si>
  <si>
    <t>Трубы из полиэтилена ПНД диаметром 140 мм</t>
  </si>
  <si>
    <t>Муфта электросварная из полиэтилена диаметром 500 мм Ру10</t>
  </si>
  <si>
    <t>Трубы из полиэтилена ПНД диаметром 110 мм</t>
  </si>
  <si>
    <t>Мойка нержавеющая</t>
  </si>
  <si>
    <t>Трубы из полиэтилена ПНД диаметром 280 мм</t>
  </si>
  <si>
    <t>Трубы из полиэтилена ПНД диаметром 200 мм</t>
  </si>
  <si>
    <t>Труба ПЭ Ø 90 мм (черный)</t>
  </si>
  <si>
    <t>Радиатор алюминиевый оребренный 2ВМ 12/65  L=1.5м</t>
  </si>
  <si>
    <t xml:space="preserve">Герметик  силиконовый </t>
  </si>
  <si>
    <t>Радиаторы алюмин.Н500 10 секц.</t>
  </si>
  <si>
    <t>Стояк 0,3м ПЭ с двусторонней резьбой   (черный)</t>
  </si>
  <si>
    <t>Радиаторы алюмин  500  -8 секц</t>
  </si>
  <si>
    <t>Труба ПЭ ПНВ 50 мм  (черный)</t>
  </si>
  <si>
    <t>Радиаторы алюмин, Н 500  9-секции,</t>
  </si>
  <si>
    <t>Радиаторы алюмин  500  -12 секц</t>
  </si>
  <si>
    <t>Труба РN-20 гвс Ø 90 мм</t>
  </si>
  <si>
    <t xml:space="preserve">Радиаторы алюмин.Н 600   </t>
  </si>
  <si>
    <t>Труба PN  Ø-63 (горячая вода)</t>
  </si>
  <si>
    <t>Пластиковая труба Ø103(110)</t>
  </si>
  <si>
    <t>Муфта электросварная из полиэтилена диаметром 400 мм Ру10</t>
  </si>
  <si>
    <t>Труба 63мм с фольгой</t>
  </si>
  <si>
    <t>Труба PN  Ø-32 (холодная вода)</t>
  </si>
  <si>
    <t>Труба PN  Ø-32 (горячая вода)</t>
  </si>
  <si>
    <t>Муфта электросварная из полиэтилена диаметром 140 мм Ру10</t>
  </si>
  <si>
    <t>Смеситель для душа со стояком</t>
  </si>
  <si>
    <t>Бочок для унитаза</t>
  </si>
  <si>
    <t>Труба PN  Ø-63 (холодная вода)</t>
  </si>
  <si>
    <t>Сместитель настен, для раковин</t>
  </si>
  <si>
    <t>Труба PN  Ø-25 (холодная вода)</t>
  </si>
  <si>
    <t>Труба PN  Ø-20 (холодная вода)</t>
  </si>
  <si>
    <t>Умывальник "Тюльпан"</t>
  </si>
  <si>
    <t>Труба PN  Ø-25 (горячая вода)</t>
  </si>
  <si>
    <t>Труба PN  Ø-40 (горячая вода)</t>
  </si>
  <si>
    <t>Клипсы</t>
  </si>
  <si>
    <t>Унитаз с бочком</t>
  </si>
  <si>
    <t>Метизлар</t>
  </si>
  <si>
    <t>Болт закладной М22х175 в сборе с гайкой М22 , шайбой двухвитковой М25 , скобой ЦП 142</t>
  </si>
  <si>
    <t>Болт клеммный М22х75 в сборе с гайкой, шайбой М22 и клеммой ПК</t>
  </si>
  <si>
    <t>Проволока  сварочная  ER70S-6 Д-1,2мм</t>
  </si>
  <si>
    <t>Цепь ПР -50.8</t>
  </si>
  <si>
    <t>Проволока нихромовая  Х 20 Н 80  -9 мм</t>
  </si>
  <si>
    <t>Электроды свар  МР -3 У АНО-4</t>
  </si>
  <si>
    <t>Гайка  М 24 мм</t>
  </si>
  <si>
    <t>Проволока нерж  ЕR - 304 Ø 1.2 мм</t>
  </si>
  <si>
    <t>Электроды   ОЗЛ - 6</t>
  </si>
  <si>
    <t>Электроды  свароч  АНО</t>
  </si>
  <si>
    <t>Проволока  сварочная Д - 3 мм</t>
  </si>
  <si>
    <t xml:space="preserve">Электроды  нержов   ЦЛ-11  </t>
  </si>
  <si>
    <t>Ўчириш клапанлари</t>
  </si>
  <si>
    <t>Задвижка чугунная Ду-400</t>
  </si>
  <si>
    <t>Задвижка чугунная 30ч 6бр Ду-300 Ру-10</t>
  </si>
  <si>
    <t>Задвижка чугунная Ду-600</t>
  </si>
  <si>
    <t>Задвижка чугунная 31ч6бр Ду-250 Ру10</t>
  </si>
  <si>
    <t>Затвор с эл.при/дом ДУ-500IP-67</t>
  </si>
  <si>
    <t>Задвижка чугунная Ду-500</t>
  </si>
  <si>
    <t>Задвижка чуг. 30ч6бр ДУ-150 Ру-10</t>
  </si>
  <si>
    <t>Задвижка чуг. 31ч6бр Dn-100 Pn10</t>
  </si>
  <si>
    <t>Вентиль чугунный фланцевый Ду-80</t>
  </si>
  <si>
    <t>Затвор дисковой ду 200</t>
  </si>
  <si>
    <t>Задвижка чуг. 31ч6бр Dn-80 Pn10</t>
  </si>
  <si>
    <t>ЗАДВ.ЧУГ.Д 200</t>
  </si>
  <si>
    <t>ЗАДВИЖКА СТ,,ДУ-250 РУ-25 С ОТВ,ФЛЯНЦ, И МЕТИЗ,</t>
  </si>
  <si>
    <t>КРАН ПРОБК.11ч 8бк Д 100</t>
  </si>
  <si>
    <t>обратный  клапан   Ø400</t>
  </si>
  <si>
    <t>КЛАПАН ОБРАТ,19Ч 21БР Д400 РУ10</t>
  </si>
  <si>
    <t xml:space="preserve">Клапан всасывающий 3ВКЛ-100/1,5 </t>
  </si>
  <si>
    <t>Межфланцевый регулирующий затвор 100494156ZKLG1 DSL01 Ду-500 с пневмоприводом</t>
  </si>
  <si>
    <t>КЛАПАН ОБРАТНЫЙ 19ч21бр Ду 500</t>
  </si>
  <si>
    <t>Вентиль диафрагмовый футерованный фторопластиковый 15ч76п2 Ду-80</t>
  </si>
  <si>
    <t>Задвижка 30с41нж Ру16 Ду-200</t>
  </si>
  <si>
    <t>Затвор чугунный диск из нержавеющей стали, уплотнения EPDM Ду-500 Ру-16 с ручным редуктором</t>
  </si>
  <si>
    <t>Клапан обратный Ду-300 Ру-10</t>
  </si>
  <si>
    <t>Вентиль 15с27нж Ду-40 Ру64</t>
  </si>
  <si>
    <t>Вентиль чугунный фланцевый Dn-50 Pn 10-16</t>
  </si>
  <si>
    <t>Затвор с эл.при/дом ДУ-200IP-67</t>
  </si>
  <si>
    <t>Задвижка чугунная Ду-150 с эл.приводом</t>
  </si>
  <si>
    <t>Клапан обратный Ду -80</t>
  </si>
  <si>
    <t>Клапан обратный 19ч21бр Dn-150 Pn16</t>
  </si>
  <si>
    <t>Седло В/Р 50х 1/2   (черный)</t>
  </si>
  <si>
    <t>Кислородный редуктор</t>
  </si>
  <si>
    <t>Задвижка чуг 30ч6бр ДУ-80 Ру-10</t>
  </si>
  <si>
    <t>Обратный клапан Ду150 б.у</t>
  </si>
  <si>
    <t>Затвор поворотный дисковый DN200 PN10</t>
  </si>
  <si>
    <t>Задвижка д-тр 80</t>
  </si>
  <si>
    <t>Задвижка 31ч 6бр DN-50 PN16</t>
  </si>
  <si>
    <t>Кран шаровой латунный ДУ-50</t>
  </si>
  <si>
    <t>Вентель пожарный  ДУ -50 угловой бронзавый</t>
  </si>
  <si>
    <t>Вентиль бронзовый Ду 50</t>
  </si>
  <si>
    <t>Вентиль бронзовый Ду 25</t>
  </si>
  <si>
    <t>Вентиль барашковый 25 мм</t>
  </si>
  <si>
    <t>Вентиль барашковый 50 мм</t>
  </si>
  <si>
    <t>Кран шаровой латунный LD Ду-20 Ру40</t>
  </si>
  <si>
    <t>Металл кесиш асбоблари ва аксесуарлари</t>
  </si>
  <si>
    <t>Вставка  PCBN RNMN  070300T</t>
  </si>
  <si>
    <t>Сменная режущая пластина ADMT120404 / Milling Insert ADMT120404</t>
  </si>
  <si>
    <t>Вставка PCBN RNMN  090300T</t>
  </si>
  <si>
    <t xml:space="preserve">Нож на дисковую фрезу из ВК6,Т5К10 </t>
  </si>
  <si>
    <t>Ленточная пила 7060х0,9х27</t>
  </si>
  <si>
    <t xml:space="preserve">Оправка  П 10 </t>
  </si>
  <si>
    <t>Вставка  PCBN RNMN  060300T</t>
  </si>
  <si>
    <t>Отрезной диск 500х5х32</t>
  </si>
  <si>
    <t>Резцы чашичные из быстрорежущей стали  Р 18 для обробтки колибров шаропрокатных валков диам . 68,4 мм</t>
  </si>
  <si>
    <t>Фрезерн  вставка PCD для арматуры №10</t>
  </si>
  <si>
    <t>Шлифовальный круг</t>
  </si>
  <si>
    <t>Пила гейлер 1430</t>
  </si>
  <si>
    <t>Фрезерн вставка PCD для арматуры №12</t>
  </si>
  <si>
    <t>Пластина твердосплавная ВКМ</t>
  </si>
  <si>
    <t>Патрон токарный   250 мм  трехкулачковый</t>
  </si>
  <si>
    <t>Фрезерн вставка  PCD для арматуры №14</t>
  </si>
  <si>
    <t xml:space="preserve"> Насадочные пятигранные неперетачиваемые твердосплавные пластины к торцевой фрезы ВК8 для фрезерного станка HAF/2 Herzog  </t>
  </si>
  <si>
    <t>Керамическая вставка   RCGX 060600 ST500</t>
  </si>
  <si>
    <t>Оправка  П 8</t>
  </si>
  <si>
    <t>Круг  отрезной   400 х 4 х 32 мм</t>
  </si>
  <si>
    <t>Дисковая пила с ТВ сегментами 600*4.5*80+3=Z96</t>
  </si>
  <si>
    <t xml:space="preserve"> Набор резцов с механическим креплением пластин из 9 резцов 12мм для токарного станка СУ-400  </t>
  </si>
  <si>
    <t>Дисковая пила с ТВ сегментами 500 х 4.2 х 80 +6 Z= 80</t>
  </si>
  <si>
    <t>Ленточная пила по дереву</t>
  </si>
  <si>
    <t>Фрезерн  вставка PCD для арматуры №8</t>
  </si>
  <si>
    <t xml:space="preserve"> Уневерсальная делительная головка  УДГ-200</t>
  </si>
  <si>
    <t>Пластина твердосплавная   ВК- 6</t>
  </si>
  <si>
    <t>Вставка  PCBN  диам 5</t>
  </si>
  <si>
    <t>Резец  твердосплав. ПЧ-1430А (ВК-3,ВК-6,ВК-8)</t>
  </si>
  <si>
    <t>Резец твер.сплав. ПЧ - 1430 В (ВК -3,ВК -6,ВК- 8)</t>
  </si>
  <si>
    <t>Резец твер. сплав  ПЧ-1430С (ВК-3,ВК-6,ВК-8)</t>
  </si>
  <si>
    <t>Оправка П16</t>
  </si>
  <si>
    <t>Оправка П14</t>
  </si>
  <si>
    <t>Оправка П 18</t>
  </si>
  <si>
    <t>Набор резцов с механическим креплением пластин из 9 резцов 25 мм ГОСТ 26611-85 Тип R. Правый резец 32х25х170 PCLNR¶</t>
  </si>
  <si>
    <t>Фреза  червячная   М-16</t>
  </si>
  <si>
    <t>Резцы чашечные из быстрорежущей стали Р18 для обработки калибров шаропрокатных валков: Ø 42 мм</t>
  </si>
  <si>
    <t>Фреза червячная М14</t>
  </si>
  <si>
    <t>Сверло д- 60 мм</t>
  </si>
  <si>
    <t>Оправка составная L195 Rb8</t>
  </si>
  <si>
    <t>Патрон токарный 400 мм</t>
  </si>
  <si>
    <t>Сегмент к пилам  710 х 4</t>
  </si>
  <si>
    <t>Круг шлифовальный  230 х 6 х 22 мм</t>
  </si>
  <si>
    <t>Пластина твердосплавная  т 5 к10</t>
  </si>
  <si>
    <t>Нож дисковый "Salico", Шириной 8мм</t>
  </si>
  <si>
    <t>Фреза  червячная  М-10</t>
  </si>
  <si>
    <t>Патрон токарный Д 315</t>
  </si>
  <si>
    <t>Фреза концевая д-35</t>
  </si>
  <si>
    <t>Круг отрезной    400 х 3,5 х 32 мм</t>
  </si>
  <si>
    <t>Фреза торцевая 125 мм</t>
  </si>
  <si>
    <t>Фреза концевая д-38</t>
  </si>
  <si>
    <t xml:space="preserve"> Фреза дисковая 125х10 </t>
  </si>
  <si>
    <t>Пила Гейлер  710 х 6</t>
  </si>
  <si>
    <t xml:space="preserve">Пластина твердосплавная  пятигранная </t>
  </si>
  <si>
    <t>Фреза диск 100 Х 2.5</t>
  </si>
  <si>
    <t>Сверло д-м 52</t>
  </si>
  <si>
    <t>Дисковая пила с ТВ сегментами 390*2.5*150Z=80</t>
  </si>
  <si>
    <t>Пластина твердосплавная ВК-8-1431С</t>
  </si>
  <si>
    <t>Пластина твердосплавная ВК-8-1431В</t>
  </si>
  <si>
    <t>Пластина твердосплавная ВК-8-7141</t>
  </si>
  <si>
    <t>Пластина твердосплавная ВК-8-1766</t>
  </si>
  <si>
    <t>Пластина твердосплавная ВК-8-7138</t>
  </si>
  <si>
    <t>Пластина твердосплавная ВК-8-1742</t>
  </si>
  <si>
    <t>Пластина твердосплавная ВК-8-1431А</t>
  </si>
  <si>
    <t>Пластина твердосплавная ВК-8-7142</t>
  </si>
  <si>
    <t>Пластина твердосплавная ВК-8-2463</t>
  </si>
  <si>
    <t>Нож дисковый "Salico", Шириной 5мм</t>
  </si>
  <si>
    <t>Сверло Д- 50 мм</t>
  </si>
  <si>
    <t>Фрезерн вставка  К+ для арматуры №20</t>
  </si>
  <si>
    <t>Круг шлифовальный  ПП  25А   450 х 63 х 203 мм</t>
  </si>
  <si>
    <t>Фрезерн вставка К+ для арматуры №18</t>
  </si>
  <si>
    <t>Полотно механическый нажовоч.  450х38х1,8 мм</t>
  </si>
  <si>
    <t>Фрезерн вставка К+ для арматуры №25</t>
  </si>
  <si>
    <t>Сверло 57 мм</t>
  </si>
  <si>
    <t>Нож на дисковую фрезу из ВК6,Т5К10 левий духпазовый</t>
  </si>
  <si>
    <t>Твердый сплав Т5К10 01151</t>
  </si>
  <si>
    <t>Нож на дисковую фрезу из ВК6,Т5К10 правый однопазовый</t>
  </si>
  <si>
    <t>Нож  на дисковую фрезу из ВК6,Т5К10 левый однопазовый</t>
  </si>
  <si>
    <t>Нож на дисковую фрезу из ВК6,Т5К10 правый двухпазовый</t>
  </si>
  <si>
    <t>Фрезерн вставка К+ для арматуры №22</t>
  </si>
  <si>
    <t>Фрезерн вставка  PCD для арматуры №16</t>
  </si>
  <si>
    <t>Камни абразивные разные</t>
  </si>
  <si>
    <t>Алмазный диск Д-230</t>
  </si>
  <si>
    <t>Круг шлифовальный  ПП  25А   450 х 80 х 203 мм</t>
  </si>
  <si>
    <t>Фреза  червячная  ,М6</t>
  </si>
  <si>
    <t>Фреза  червячная    м-12,0</t>
  </si>
  <si>
    <t>Пластины тв сплав из ВК-8 №4  (пр-лв) КБ-5121-07</t>
  </si>
  <si>
    <t>Пластины тв сплав из ВК-8  №9  (пр-лв) КБ-5122-02</t>
  </si>
  <si>
    <t>Пластины тв сплав из ВК-8  №6  (пр-лв) КБ-5121-13</t>
  </si>
  <si>
    <t>Пластина  тв сплав из ВК-8 №3 (пр-лв) КБ-5121-04</t>
  </si>
  <si>
    <t>Круг шлифовальный  200 х 16 х 32 мм</t>
  </si>
  <si>
    <t>Пластины тв сплав из ВК-8  №7  (пр-лв) КБ-5121-15</t>
  </si>
  <si>
    <t>ВК8 форма 06130</t>
  </si>
  <si>
    <t>Т5К10 форма 06090</t>
  </si>
  <si>
    <t>Т5К10 форма 06130</t>
  </si>
  <si>
    <t>Т5К10 форма 01371</t>
  </si>
  <si>
    <t>Пластины тв сплав из ВК-8  №10  (пр-лв) КБ-5122-03</t>
  </si>
  <si>
    <t>Пластина  твердосплавная  ВК -8</t>
  </si>
  <si>
    <t>Пластины тв сплав из ВК-8  №5 (пр-лв) КБ-5121-09</t>
  </si>
  <si>
    <t>Пластины тв сплав из ВК-8  №11  (пр-лв) КБ-5122-04</t>
  </si>
  <si>
    <t>Т5К10 форма 13612</t>
  </si>
  <si>
    <t>ВК8 форма 01152</t>
  </si>
  <si>
    <t>ВК8 форма 16090</t>
  </si>
  <si>
    <t>Пластины тв сплав из ВК-8  №8  (пр-лв) КБ-5122-01</t>
  </si>
  <si>
    <t>Т5К10 форма 13151</t>
  </si>
  <si>
    <t>Т5К10 форма 01151</t>
  </si>
  <si>
    <t>Т5К10 форма 07130</t>
  </si>
  <si>
    <t>Круг шлифовальный  63с  400 х 40 х 127 мм</t>
  </si>
  <si>
    <t>Круг  шлифовальный  64с  400 х 40 х 127 мм</t>
  </si>
  <si>
    <t>Пластины тв сплав из ВК-8  №13  КБ-5122-06</t>
  </si>
  <si>
    <t>Т5К10 форма 67330</t>
  </si>
  <si>
    <t>Т5К10 форма 02351</t>
  </si>
  <si>
    <t>Фреза торцевая 160</t>
  </si>
  <si>
    <t>Сверло 70 мм</t>
  </si>
  <si>
    <t>Фреза  червячная  М-4</t>
  </si>
  <si>
    <t>Круг  отрезной   400 х 4 х 40 мм</t>
  </si>
  <si>
    <t xml:space="preserve">Абразивный круг ПП64А 350х40х127
 </t>
  </si>
  <si>
    <t>Сверло  Д-54 мм</t>
  </si>
  <si>
    <t>Круг  отрезной   230 х 1,8 х 22 мм</t>
  </si>
  <si>
    <t>Фреза  червячная  ,М5</t>
  </si>
  <si>
    <t>Круг  шлифовальный  25а  400 х 40 х 127 мм</t>
  </si>
  <si>
    <t>Фреза  пальч  д- 16</t>
  </si>
  <si>
    <t>Пластина тв.сплав напаи-е из Тв марка Т5К10, Т15К6, ВК-6, ВК-8</t>
  </si>
  <si>
    <t>Круг  шлифовальный  63+64с  350 х 40 х127</t>
  </si>
  <si>
    <t>Державка под вставку  PCBN CRDNN4040-T Ø-07-RA7P3</t>
  </si>
  <si>
    <t>Фрезерн вставка К+ для арматуры №28</t>
  </si>
  <si>
    <t>Сверло 65 мм</t>
  </si>
  <si>
    <t>Керамическая вставка  RCGX 090700 ST500</t>
  </si>
  <si>
    <t>Фреза концевая д-26</t>
  </si>
  <si>
    <t>Круг  шлифовальный  175 х 20 х 32 мм</t>
  </si>
  <si>
    <t>Метчик m 36х3</t>
  </si>
  <si>
    <t>Круг шлифовальный  180 х 6 х22 мм</t>
  </si>
  <si>
    <t>Круг шлифовальный 1-600х80х305 63С ГОСТ 2424-83</t>
  </si>
  <si>
    <t>Фреза  пальч  д-14 ММ</t>
  </si>
  <si>
    <t>Фреза модуль  М-5,5</t>
  </si>
  <si>
    <t>Патрон токарный  Д160</t>
  </si>
  <si>
    <t xml:space="preserve">Дисковая пила  с  твердосплавными  нвпайками  d 600X50 </t>
  </si>
  <si>
    <t>Круг шлифовальный  25 а 350 х 40 х 127 мм</t>
  </si>
  <si>
    <t>Абразивный инструмент 25П/СМ2/1.300х20/2х127 (тарелчатаго образца)</t>
  </si>
  <si>
    <t>Фреза дисковая  Д-200х4,5</t>
  </si>
  <si>
    <t>Алмазный  диск  Diamond  д-180*22,2</t>
  </si>
  <si>
    <t>Круг шлифовальный  14 а 350 х 40 х 127 мм</t>
  </si>
  <si>
    <t>Цанга для маркировщика  АТ820Е</t>
  </si>
  <si>
    <t>Сегменты ф710х6</t>
  </si>
  <si>
    <t>Фреза дисковая  200 х 5</t>
  </si>
  <si>
    <t>Патрон токарный Д125</t>
  </si>
  <si>
    <t>Алмазний диск  600 мм</t>
  </si>
  <si>
    <t>Фреза 18 мм</t>
  </si>
  <si>
    <t>Фрезерн вставка К+ для арматуры №32</t>
  </si>
  <si>
    <t>Болгарка 125</t>
  </si>
  <si>
    <t>Пластина твердосплавная Т 15 К -6</t>
  </si>
  <si>
    <t>Круг алмазный  д 125 х 22,2 мм</t>
  </si>
  <si>
    <t>Пластины тв сплав из ВК-8  №21  КБ-5124</t>
  </si>
  <si>
    <t>Пластины тв сплав из ВК-8 №3-4  (середина) КБ-5121-03</t>
  </si>
  <si>
    <t>Пластины тв сплав из ВК-8  №24  L=50  КБ-5118-06</t>
  </si>
  <si>
    <t>Пластина твердосплавная   ВК-3; ВК20</t>
  </si>
  <si>
    <t>Пластины тв сплав из ВК-8  №17  КБ-5124</t>
  </si>
  <si>
    <t>Пластина  твердосплавная Т 15 К -6</t>
  </si>
  <si>
    <t>Пластины тв сплав из ВК-8  №19  КБ-5124</t>
  </si>
  <si>
    <t>Пластины тв сплав из ВК-8  №15  КБ-5121-08</t>
  </si>
  <si>
    <t>Пластина тв сплав из ВК-8 №1-2 (пр-лв) КБ-5121-01</t>
  </si>
  <si>
    <t>Пластины тв сплав из ВК-8  №24  L=63  КБ-5116-06</t>
  </si>
  <si>
    <t>Плашки М-42</t>
  </si>
  <si>
    <t>Фреза  червячная  М-2</t>
  </si>
  <si>
    <t>Фреза дисковая  Д-160х4,5</t>
  </si>
  <si>
    <t>Фреза  пальч  Ф 12</t>
  </si>
  <si>
    <t>Фреза дисковая  Д-160х5</t>
  </si>
  <si>
    <t>Фреза диск 63Х2</t>
  </si>
  <si>
    <t>Державка для внутренней расточки диаметр хвостовика 20 мм, для пластин DNMG 1104 S20S-PDUNR-11</t>
  </si>
  <si>
    <t>Державка для внутренней расточки, S12M-SDUCR-07</t>
  </si>
  <si>
    <t>Державка для наружной отрезки KGEHR2525-3-T20</t>
  </si>
  <si>
    <t>Державка для наружной расточки квадрат 25х25, для пластин CNMG1204 PCLNR2525-M12</t>
  </si>
  <si>
    <t>Державка для внутренней расточки, S08K-SCLCR-06</t>
  </si>
  <si>
    <t>Державка для внутренней расточки, S10M-SCLCR-06</t>
  </si>
  <si>
    <t>Державка для внутренней расточки, S25R-SDUCR-11</t>
  </si>
  <si>
    <t>Державка для наружной отрезки KGEHR2525-4-T25</t>
  </si>
  <si>
    <t>Фреза пальч, д-22ММ</t>
  </si>
  <si>
    <t>Державка под вставку  PCBN CRDNN4040-T Ø-09-RA7P3</t>
  </si>
  <si>
    <t>Тиски слесарные 140 мм</t>
  </si>
  <si>
    <t>Қурилиш материаллари</t>
  </si>
  <si>
    <t>Дрова кругляк</t>
  </si>
  <si>
    <t>щебень 20-40</t>
  </si>
  <si>
    <t>вентилятор для ПЧ R3G280~AH33~31</t>
  </si>
  <si>
    <t>Ветошь</t>
  </si>
  <si>
    <t>Профнастил оцинкованный толщина 0,9 мм</t>
  </si>
  <si>
    <t>Стекло армирование</t>
  </si>
  <si>
    <t>Эмаль ПФ-115 красная</t>
  </si>
  <si>
    <t>Эмаль ПФ-115 желтая</t>
  </si>
  <si>
    <t>Эмаль ПФ-115 зелённая</t>
  </si>
  <si>
    <t>Поликарбонат"Лексан"2100х6000х0,01 мм</t>
  </si>
  <si>
    <t>Краска ВДАК для внутренних работ</t>
  </si>
  <si>
    <t>Лак   МЛ -92</t>
  </si>
  <si>
    <t>Стекло армированный 1110 х 570 х 6ГОСТ 7481-2013</t>
  </si>
  <si>
    <t>Стекло армированный 1100 х 680 х 6ГОСТ 7481-2013</t>
  </si>
  <si>
    <t>Стекло закал</t>
  </si>
  <si>
    <t>Краска(Краска ПФ-115 черная 2,7кг)</t>
  </si>
  <si>
    <t>Краска(Краска ПФ-115 красная 2,7кг)</t>
  </si>
  <si>
    <t>Резина уплатнительная</t>
  </si>
  <si>
    <t>Краска(Краска ПФ-115 белая 2,7кг)</t>
  </si>
  <si>
    <t>Леса строительные (металлические)</t>
  </si>
  <si>
    <t>Краска(Краска ПФ-115 желтая 2,7кг)</t>
  </si>
  <si>
    <t xml:space="preserve">Краска серая  ZINNUR НЦ-132 жаростойкая </t>
  </si>
  <si>
    <t>Алибастр</t>
  </si>
  <si>
    <t>Эмаль ПФ-115 синяя</t>
  </si>
  <si>
    <t>Гипсокартон  2500х1200</t>
  </si>
  <si>
    <t>Профнастил оцинкованный толщина  0,7 мм</t>
  </si>
  <si>
    <t>Пигмент охра</t>
  </si>
  <si>
    <t>уплатнитель резина -ю</t>
  </si>
  <si>
    <t>Эмаль ПФ-115 серый</t>
  </si>
  <si>
    <t>Кафель стеновой</t>
  </si>
  <si>
    <t>Краска водаэмульсионная (фасадная)</t>
  </si>
  <si>
    <t>Пульверизатор</t>
  </si>
  <si>
    <t>Мастика</t>
  </si>
  <si>
    <t>Стекло крановый</t>
  </si>
  <si>
    <t>Краска белая PF-115 premium (1шт-3кг)</t>
  </si>
  <si>
    <t>Стекло сталенит.</t>
  </si>
  <si>
    <t>Правило для штукатурки L=2000 мм</t>
  </si>
  <si>
    <t>Эмаль ПФ-115 голубая</t>
  </si>
  <si>
    <t>Краска желтая(1шт-2,7 кг)</t>
  </si>
  <si>
    <t>Юк кутариш ва кутариш мосламалари</t>
  </si>
  <si>
    <t>Подвеска Q-63 тн.</t>
  </si>
  <si>
    <t>Подвеска Q-20 тн.</t>
  </si>
  <si>
    <t xml:space="preserve">Мостовой однобалочный опорный кран г/п-10тн </t>
  </si>
  <si>
    <t>Канат стальной  19.0 мм с  орг. серд.</t>
  </si>
  <si>
    <t>Крюк чалочный 6,3 тн</t>
  </si>
  <si>
    <t>Колесо ходовое Ø380</t>
  </si>
  <si>
    <t>Строп 4-х ветв. ф16 мм</t>
  </si>
  <si>
    <t>Барабан Э-1274</t>
  </si>
  <si>
    <t>4-х ветв.цепная стропа</t>
  </si>
  <si>
    <t>Крюк 17 Б</t>
  </si>
  <si>
    <t>Тельфер электрический Q-5 тн.</t>
  </si>
  <si>
    <t>4 СТ (строп цепной) 5 метр 25 тн</t>
  </si>
  <si>
    <t>СТП ( Строп текстильный петлевой ) г/п-10 тн L-10 м</t>
  </si>
  <si>
    <t>Тельфер электрический Q-3,2тн. ТЭЗ-561</t>
  </si>
  <si>
    <t>Строп цеп 4-х ветв.4СЦ г/п10тн</t>
  </si>
  <si>
    <t>КРЮК 19Б</t>
  </si>
  <si>
    <t>2 СЦ (строп цепной) 3 метр 10 тн</t>
  </si>
  <si>
    <t>Магнитная шайба М-42</t>
  </si>
  <si>
    <t>траверса Q-30т</t>
  </si>
  <si>
    <t>Строп канатный  Д-18 мм г/п-3тн L-2 м</t>
  </si>
  <si>
    <t>Строп канатный  Д-15 мм г/п-2тн L-2 м</t>
  </si>
  <si>
    <t>Строп  текистильный полиэфирный  петлевой  СТП г/п-10,0 дл 5,0 м</t>
  </si>
  <si>
    <t>Крюк чалочный . 3,2тн</t>
  </si>
  <si>
    <t>Строп канатный  Д-11 мм г/п-1тн L-2 м</t>
  </si>
  <si>
    <t>Цепь якорная сварная грузовая некалиброванная СН 28х87</t>
  </si>
  <si>
    <t>СТП (Строп текстильный петлевой) г/п-8 тн L-3 м</t>
  </si>
  <si>
    <t>Таль ручная цепная г/п-3,2тн. высота подъёма-3м.</t>
  </si>
  <si>
    <t>РЕДУКТОР  1Ч2-160-100</t>
  </si>
  <si>
    <t xml:space="preserve">Строп кан.2-х ветв.2СК г/п 10 тн дл.2,5
 </t>
  </si>
  <si>
    <t xml:space="preserve">Строп кан.4-х ветв.4СК г/п 5,0тн д.2,5м
 </t>
  </si>
  <si>
    <t xml:space="preserve">Строп цепн.2-х ветв.2СЦ г/п 5тн д.в.3 м
 </t>
  </si>
  <si>
    <t>Строп  текистильный полиэфирный  петлевой  СТП г/п-5,0 дл 8,0 м</t>
  </si>
  <si>
    <t>СТП (Строп текстильный петлевой) г/п-6 тн L-3 м</t>
  </si>
  <si>
    <t>Строп  текистильный полиэфирный четырехветвевой  4 СТ г/п  10,0 тн . дл 4,0 м</t>
  </si>
  <si>
    <t>Гидравлическая тележка г/п 2000 кг</t>
  </si>
  <si>
    <t>2 СТ (Строп текстильный 2х-ветвевой) г/п-3тн L-2м</t>
  </si>
  <si>
    <t>Крюк 22 Б</t>
  </si>
  <si>
    <t>Строп канатный  Д-8,3 мм г/п-0,5тн L-1.5 м</t>
  </si>
  <si>
    <t>Строп текстильный двухпетлевой 8т L-4 метр</t>
  </si>
  <si>
    <t>СТП (Строп текстильный петлевой) г/п-5тн L-5м</t>
  </si>
  <si>
    <t>Барабан ф 520</t>
  </si>
  <si>
    <t>СТП (Строп текстильный петлевой) г/п-4 тн L-2 м</t>
  </si>
  <si>
    <t>КРЮК ЧАЛ. Q3.2ТН</t>
  </si>
  <si>
    <t>Стропы текстильные петливые СТП г/п-5тн L-3м</t>
  </si>
  <si>
    <t>Крюк чал 12,5 тн</t>
  </si>
  <si>
    <t>СТП ( Строп текстильный петлевой ) г/п-6 тн L-8 м</t>
  </si>
  <si>
    <t>Барабан ф420</t>
  </si>
  <si>
    <t>Стропа текст петл стл ч/п 5,0 тн 4 метр</t>
  </si>
  <si>
    <t>Ёғоч маҳсулотлари</t>
  </si>
  <si>
    <t>Пиломатериал обрезной хвойных пород (сосна)</t>
  </si>
  <si>
    <t>ПИЛОМАТЕРИАЛЫ ОБРЕЗНЫЕ</t>
  </si>
  <si>
    <t>Электромонтаж махсулотлари</t>
  </si>
  <si>
    <t>Муфта концевая наружной из сшитого полиэтилена ПКНтО-35 150/240 НС240 (комплект на 3 фазы)</t>
  </si>
  <si>
    <t>Муфта концевая  ПКНт(н)-0-10-150...240 (компл на 3 фазы)</t>
  </si>
  <si>
    <t>Металлоконструкция шкафа 9U</t>
  </si>
  <si>
    <t>Муфта горизонтальная, 96 волокон, 435 mmx 190mmx 120mm</t>
  </si>
  <si>
    <t>Муфта концевая  ПКВт(н)-0-10-70,,,120 (компл.на 3 фазы)</t>
  </si>
  <si>
    <t>Муфта термоусаживаемая концевая 3квт Н-10-70-120</t>
  </si>
  <si>
    <t>Гофра шланг из ПВХ д25мм</t>
  </si>
  <si>
    <t>Муфта кабельная, 96 волокон, 410 мм (Н)х ф 140мм,2 входа и 2 вых</t>
  </si>
  <si>
    <t>Муфта концевая 10КвТп-3-70/120-СЛ-сб</t>
  </si>
  <si>
    <t>Кабельный лоток металлический с крышкой 300х50х3000мм толщина стенки материала 1,5мм</t>
  </si>
  <si>
    <t>Муфта концевая ПКВт(н)-0-10-150,,,240 (компл.на 3 фазы)</t>
  </si>
  <si>
    <t>Муфта термоусаживаемая соед. 3СТп-10у 150/240</t>
  </si>
  <si>
    <t>Муфта соединительная 3 СТп-10 70...120</t>
  </si>
  <si>
    <t>Муфта термоусаживаемые соединительные переходные СПТп 10-70/120</t>
  </si>
  <si>
    <t>Металлорукав оценков,  РЗ-ЦХ - д-75 мм</t>
  </si>
  <si>
    <t>Металлорукав  оценков  РЗ- ЦХ  -20  мм</t>
  </si>
  <si>
    <t>МУФТА ПСТпО-10 150/240</t>
  </si>
  <si>
    <t>Гофра шланг 20 мм (100м)</t>
  </si>
  <si>
    <t>Металлорукав оценков, РЗ -ЦХ  -32 мм</t>
  </si>
  <si>
    <t>Металлорукав оценков, РЗ -ЦХ  -50 мм</t>
  </si>
  <si>
    <t>Металлорукав оценков, РЗ -ЦХ  -25 мм</t>
  </si>
  <si>
    <t>Муфта термоусаживаемая соединительная ПСТпО 10 70/120</t>
  </si>
  <si>
    <t xml:space="preserve">Муфта соединительная ПСТ(с)-10-70,,,120 </t>
  </si>
  <si>
    <t>Металлорукав оценков  РЗ - ЦХ  -12 мм</t>
  </si>
  <si>
    <t>Металлорукав оценков,  РЗ -ЦХ -16 мм</t>
  </si>
  <si>
    <t>Муфта соединительная ПСТ(с)0-10-150,,,240</t>
  </si>
  <si>
    <t xml:space="preserve">Муфта термоусаживаемая концевая ПКНТпОН-10 70/120 </t>
  </si>
  <si>
    <t>Стяжки  нейлоновые 4 х 200 мм</t>
  </si>
  <si>
    <t>Коробка "Пинал"  40х40</t>
  </si>
  <si>
    <t>Металлоконструкциялар</t>
  </si>
  <si>
    <t>Стульчик 200х200х250</t>
  </si>
  <si>
    <t>Гардеробный шкаф 2000х1000х400</t>
  </si>
  <si>
    <t>Металлическая стойка  3600х100х100(мм)</t>
  </si>
  <si>
    <t>Стеллаж металлический.</t>
  </si>
  <si>
    <t>Пожарни щит  2000х1600</t>
  </si>
  <si>
    <t>Прогон ПР-11 L-9540мм</t>
  </si>
  <si>
    <t>Заготовка полоса 50х10</t>
  </si>
  <si>
    <t>Пожарная лестница 7690х1000(мм)</t>
  </si>
  <si>
    <t>Шкаф гардеробный 755х450х1740</t>
  </si>
  <si>
    <t>Гардеробный шкаф 2000х750х800</t>
  </si>
  <si>
    <t>Полукольцо ф60х14 5647.78-100-019</t>
  </si>
  <si>
    <t>Пожарный щит с ломом и багром 1900х1300х400(мм)</t>
  </si>
  <si>
    <t>Загатовка из листа б=10  35х400 для гальма</t>
  </si>
  <si>
    <t>Центр свод шаблон ПКО-964300 сб</t>
  </si>
  <si>
    <t>кран газовый T50 Pp0,1T50 20/15</t>
  </si>
  <si>
    <t>Скоба токаприемница СП-3127-2</t>
  </si>
  <si>
    <t>Пожарный щит 1400х1250х480</t>
  </si>
  <si>
    <t>Жалюзи решетка 2000х1050</t>
  </si>
  <si>
    <t>Фитинглар</t>
  </si>
  <si>
    <t>Отвод 325 мм</t>
  </si>
  <si>
    <t>Муфта ПЭ-500   (черный)</t>
  </si>
  <si>
    <t>Отвод 89 мм</t>
  </si>
  <si>
    <t>Муфта комб.разъем. в/р 50*1/2 ( американка )</t>
  </si>
  <si>
    <t>Муфта комб. с н/р  63*-1</t>
  </si>
  <si>
    <t>Муфта ком. н/р 20х1/2 (адаптор)</t>
  </si>
  <si>
    <t>Муфта комб.разъем. в/р 63*2 (американка)</t>
  </si>
  <si>
    <t>Муфта комб.разъем. н/р 63*2</t>
  </si>
  <si>
    <t>Тройник   50+25+50</t>
  </si>
  <si>
    <t>Отвод 42 мм</t>
  </si>
  <si>
    <t>Тройник Д63ММ</t>
  </si>
  <si>
    <t>Муфта комб.  с н/р 50*1 1/2 (американка)</t>
  </si>
  <si>
    <t>Муфта комб. с в/р 63х2</t>
  </si>
  <si>
    <t>Муфта комб. разъем. н/р 63*1</t>
  </si>
  <si>
    <t>Отвод 25 мм</t>
  </si>
  <si>
    <t>Муфта комб разъемная HP 50   (черный)</t>
  </si>
  <si>
    <t>Муфта  комб . разъемн.  с  в/р 40*1/4  Л(американка)</t>
  </si>
  <si>
    <t>Тройник  д -32</t>
  </si>
  <si>
    <t xml:space="preserve">Муфта комб. с в/р 50*1/2 </t>
  </si>
  <si>
    <t xml:space="preserve">Кимёвий материал ва махсулотлар </t>
  </si>
  <si>
    <t>Диз.топливо (тн)</t>
  </si>
  <si>
    <t>Эмульсия пентамикс 843</t>
  </si>
  <si>
    <t>Эмульсия  кремныйорганическая ТЕСИЛ-53</t>
  </si>
  <si>
    <t>сода кальцинированная</t>
  </si>
  <si>
    <t>Сода каустическая</t>
  </si>
  <si>
    <t>Серная кислота</t>
  </si>
  <si>
    <t>Хлор в таблетках для дезинфекции</t>
  </si>
  <si>
    <t xml:space="preserve">Антифриз  </t>
  </si>
  <si>
    <t>Гипохлорид кальция</t>
  </si>
  <si>
    <t>Гидравлика ускуналари</t>
  </si>
  <si>
    <t>Сопло</t>
  </si>
  <si>
    <t>Шаровой кран BKH 16S 13 1113 1 AB21-18/16 SR-400</t>
  </si>
  <si>
    <t>Быстросъемное соединение КZE 6-15 (A1-06T-SP G 3/4)</t>
  </si>
  <si>
    <t>Фильтр маслянный Goodsense FD (JX0810Y)</t>
  </si>
  <si>
    <t>Насос A4VSO125DR/30R-PPB13N00</t>
  </si>
  <si>
    <t>Фильтр масленный L-300мм Ду-140мм</t>
  </si>
  <si>
    <t>Масляный насос</t>
  </si>
  <si>
    <t>Гидравлический насос A11VO260LRDU2/11R-NPD12N00H-S (R902064476)</t>
  </si>
  <si>
    <t>Фильтр</t>
  </si>
  <si>
    <t>Фильтр воздушный Parker Hiross Ду-50 (для компрессора АС-30)</t>
  </si>
  <si>
    <t>Фильтр воздушный ФВ-031 721-1109560-10 (для компрессора НВЭ-20/0,8)</t>
  </si>
  <si>
    <t>Расходамер FLU/P-3/8 Q=11 LT/1' CON</t>
  </si>
  <si>
    <t>Воздушный фильтр</t>
  </si>
  <si>
    <t>Насос рычажный для перекачки из бочки масел, дизельного топлива GROZ LBP/04-CL GR46950</t>
  </si>
  <si>
    <t>Деколь</t>
  </si>
  <si>
    <t>лист</t>
  </si>
  <si>
    <t>Глина огнеупорная марка Ч-0</t>
  </si>
  <si>
    <t>Фурнитура (Бобышка для крышек)</t>
  </si>
  <si>
    <t>Лента транспортерная ширина  500*4</t>
  </si>
  <si>
    <t>Лента конвейерная резиноткань  800- 5ТК-150-12мм</t>
  </si>
  <si>
    <t>Асбошнур   ШАОН  (6-30 мм)</t>
  </si>
  <si>
    <t>Лента транспортерная 650- 3 -5 ТК-200   12 мм</t>
  </si>
  <si>
    <t>Асботкань АТ-7</t>
  </si>
  <si>
    <t>м2</t>
  </si>
  <si>
    <t>Лента транспортерная 800 Х 10 мм</t>
  </si>
  <si>
    <t>Манжет 190  х  230</t>
  </si>
  <si>
    <t>Уплотнительная прокладка SJ-A80</t>
  </si>
  <si>
    <t>Ремень  привод. плоский с одност. покрыт. из кожи 6044 Х 250 Х6,1мм</t>
  </si>
  <si>
    <t>Резина сырая  7В-14</t>
  </si>
  <si>
    <t>Лента конвейерная резиноткань  650-5ТК-100-10мм</t>
  </si>
  <si>
    <t>Набивка сальниковая  АРС-13</t>
  </si>
  <si>
    <t>Лента транспортёрная 1000х10мм</t>
  </si>
  <si>
    <t>Лента тормозная ЭМ-1  120х10</t>
  </si>
  <si>
    <t>Кольца резиновый 90 х 110</t>
  </si>
  <si>
    <t>Манжет  1,2 - 220Х260 - 1</t>
  </si>
  <si>
    <t>МАНЖЕТА РБ 190 Х 230 Х 15</t>
  </si>
  <si>
    <t>МАНЖЕТА 1.2-280х320</t>
  </si>
  <si>
    <t>Техпластина  УМ</t>
  </si>
  <si>
    <t>Сальник графитовый Ø12 мм</t>
  </si>
  <si>
    <t>Лента конвейерная 600-5ТК-100-10 мм.</t>
  </si>
  <si>
    <t>Лента транспортерная 400-1 ТК-200   4 мм</t>
  </si>
  <si>
    <t>Кольца резиновый 63 х 80</t>
  </si>
  <si>
    <t xml:space="preserve">Текстолит </t>
  </si>
  <si>
    <t>Манжет 450 х 500 - 22</t>
  </si>
  <si>
    <t>МАНЖЕТА 1.2-220х260</t>
  </si>
  <si>
    <t>Пуансон полеуретановый Д-160</t>
  </si>
  <si>
    <t>Асботкать  АТ-3</t>
  </si>
  <si>
    <t>кв,метр</t>
  </si>
  <si>
    <t>Манжет  1,2  -210х250 - 1</t>
  </si>
  <si>
    <t>Лента транспортерная В=225мм, L-3 м., толщ.8 мм ( бесконечная)</t>
  </si>
  <si>
    <t>Набивка сальник,жировой,</t>
  </si>
  <si>
    <t>Конвейерная лента U 31шир.1380х13050 мм c направ. проф-м К 17</t>
  </si>
  <si>
    <t>Лента транспортерная В=640мм, L-50 м., толщ.8 мм ( бесконечная)</t>
  </si>
  <si>
    <t>Фрикционная накладка Э2752. 05.ГОСТ 10851-64</t>
  </si>
  <si>
    <t>Уплотнительные кольца из фтор каучука 133-145-6</t>
  </si>
  <si>
    <t>Асбокартон</t>
  </si>
  <si>
    <t>Манжет 400х440</t>
  </si>
  <si>
    <t>Уплотнительные кольца из фтор каучука 113-125-6</t>
  </si>
  <si>
    <t>Сальник графитовый Ø10 мм</t>
  </si>
  <si>
    <t>Сальник графитовый Ø8 мм</t>
  </si>
  <si>
    <t>Набивка сальниковая графитированая  АРС-10</t>
  </si>
  <si>
    <t xml:space="preserve">Конвейерная лента тип NB/U31/P32‐74A Размер (мм): 1380 X 7580 шт. </t>
  </si>
  <si>
    <t>Манжет  резиновый 200 х 170 х 15</t>
  </si>
  <si>
    <t>Уплотнительное кольцо 10008534</t>
  </si>
  <si>
    <t>Уплотнительное кольцо 10008484</t>
  </si>
  <si>
    <t>МАНЖЕТА V2-475</t>
  </si>
  <si>
    <t>Ремень клиновый  Д -5050</t>
  </si>
  <si>
    <t xml:space="preserve">Кольцо круглого сечения 550х10     </t>
  </si>
  <si>
    <t>Уплотнительные кольца из фтор каучука 103-115-6</t>
  </si>
  <si>
    <t xml:space="preserve">Кольцо круглого сечения 530х10     </t>
  </si>
  <si>
    <t xml:space="preserve">Конвейерная лента U 31шир.1380х7960 мм c направ. проф-м </t>
  </si>
  <si>
    <t>Конвейерная лента U 31шир.1380х5590 мм c направ. проф-м К 17</t>
  </si>
  <si>
    <t>Кольца резиновый 40 х 56</t>
  </si>
  <si>
    <t>Манжет резиновый 1 - 200 х 180 - 44</t>
  </si>
  <si>
    <t>Техпластина  МБС, толщиной 0 -30 мм</t>
  </si>
  <si>
    <t>Конвейерная лента U 31шир.1380х5190 мм c направ. проф-м К 17</t>
  </si>
  <si>
    <t xml:space="preserve">Кольцо резиновые 530х10 </t>
  </si>
  <si>
    <t>Манжет 430 х 480 х 25</t>
  </si>
  <si>
    <t>Манжет резиновый 20 х 33 х 10 ( КУ-2403-20 ) для аиды</t>
  </si>
  <si>
    <t>Шнур резиновый  МБС д 1-50 мм</t>
  </si>
  <si>
    <t>Манжет  резиновый  63х80х2</t>
  </si>
  <si>
    <t>манжет полиэфирный ф81х74, ширина-6,1мм, толщина-3,5мм</t>
  </si>
  <si>
    <t xml:space="preserve">Конвейерная лента U 31шир.1380х6000 мм c направ. проф-м </t>
  </si>
  <si>
    <t>Гряз съёмник 36 х 44</t>
  </si>
  <si>
    <t>Паранит</t>
  </si>
  <si>
    <t>Манжет  резиновый армированный 340х380</t>
  </si>
  <si>
    <t>Набивка сальниковая  графитированая АРС-8</t>
  </si>
  <si>
    <t>Резина листовая техническая 8МБ-А-М</t>
  </si>
  <si>
    <t>Кольца резиновый 36 х 50</t>
  </si>
  <si>
    <t>Лента 2M12 U0-V10 A 10510x1380 int 1327</t>
  </si>
  <si>
    <t>МАНЖЕТА РНСТ2-525</t>
  </si>
  <si>
    <t>Ремень клиновый  В (Б) - 4000</t>
  </si>
  <si>
    <t>Шевронный манжет 140*170-2</t>
  </si>
  <si>
    <t>Манжет  резиновый  250 Х 230 Х 4</t>
  </si>
  <si>
    <t>Набивка сальниковая графитированая АРС-12-24</t>
  </si>
  <si>
    <t>Лента 2 M 12 U0-V10 A 7440x1700 внутр. 1655</t>
  </si>
  <si>
    <t>Резиновые шнуры Ø4  ГОСТ 6467-79</t>
  </si>
  <si>
    <t>Манжеты резиновые 80*72*10</t>
  </si>
  <si>
    <t>манжет полиэфирный ф 74х64, тощина-5,3мм</t>
  </si>
  <si>
    <t>Манжет резиновый 1,2 - 260 х 300 - 2</t>
  </si>
  <si>
    <t xml:space="preserve">Конвейерная лента тип NB/U21/P25‐75A Размер (мм): 1380 X 7470 шт. </t>
  </si>
  <si>
    <t>Набивка ФУМ</t>
  </si>
  <si>
    <t>Жгут резиновый МБС, диам. от 6 до 52мм</t>
  </si>
  <si>
    <t>Лента 2М12 U0-U10 RT 5085, W 1380, межосевое расстояние 1327</t>
  </si>
  <si>
    <t>Автотранспорт воситалари эхтиёт кисмлари</t>
  </si>
  <si>
    <t>Автошина 1200 R 20 для Маз</t>
  </si>
  <si>
    <t xml:space="preserve">Автошина 315/80 22,5 </t>
  </si>
  <si>
    <t>Шины пневматические 325/95 R24 (12.00 R24)</t>
  </si>
  <si>
    <t xml:space="preserve">Аккумулятор 6ст 190 12в </t>
  </si>
  <si>
    <t>Автошина 1100 R   22/5</t>
  </si>
  <si>
    <t>Шины пневматические 9,00 R20 ( 260 х 508 )</t>
  </si>
  <si>
    <t>Aвтoшинa 10.00R20</t>
  </si>
  <si>
    <t>Автошины 385/65 R22,5</t>
  </si>
  <si>
    <t>Автошины 12,00 R 22,5</t>
  </si>
  <si>
    <t>Кулачковое соединение ДУ-50  (папа+мама)</t>
  </si>
  <si>
    <t>Амортизаторы задние а/м LACETTI</t>
  </si>
  <si>
    <t xml:space="preserve">Патрон токарный 4-х кулачковый 1000 мм, </t>
  </si>
  <si>
    <t>Для Зажима электродных цилиндров PISTON PKG URETHANE ODI 180-155-16</t>
  </si>
  <si>
    <t>Солночный фото электр станция</t>
  </si>
  <si>
    <t>Для Зажима сигмента  PISTON PKG VITON UPH 130-150-15</t>
  </si>
  <si>
    <t>Для Основного цилиндра колонны PISTON PKG PURCH L43,0143-24251801</t>
  </si>
  <si>
    <t xml:space="preserve"> Автошины 7,50 R 16</t>
  </si>
  <si>
    <t>Для Зажима электродных цилиндров PISTON PKG URETHANE ODI 180-165-9</t>
  </si>
  <si>
    <t>Автомобиль марки "LIFAN" LF 1025 LX</t>
  </si>
  <si>
    <t>Манжеты в комплекте шевронные 460х500х60</t>
  </si>
  <si>
    <t>Автошины 11.00R20</t>
  </si>
  <si>
    <t>Автошина всесезонная 11,00R20 для 300/508 Евро камаза</t>
  </si>
  <si>
    <t>Для Заслонки MLP UHP-80</t>
  </si>
  <si>
    <t>Фрикционная накладка Э2752. 3   ГОСТ 10851-64</t>
  </si>
  <si>
    <t>Подшипник 35/20 для крана ГПК-5</t>
  </si>
  <si>
    <t>Автошина 10.00 R 20</t>
  </si>
  <si>
    <t>Фрикционная накладка Э2752. 4   ГОСТ 10851-64</t>
  </si>
  <si>
    <t>Кулачковое соединение ДУ-32  (папа+мама)</t>
  </si>
  <si>
    <t>Для Верхнего зажима электрода PISTON PKG URETHANE PD 160 140 12</t>
  </si>
  <si>
    <t>Для Основного цилиндра колонны ROD PKG NBR+PTFE OMS-MR,0153-178.455</t>
  </si>
  <si>
    <t>ШЛАНГ  В/Д  3/4 2 SN-19 1000мм</t>
  </si>
  <si>
    <t>Автошина 215/75 R 17,5</t>
  </si>
  <si>
    <t>Аккумулятор 6ст 90 12в</t>
  </si>
  <si>
    <t>Fortex HD-46 (20L)</t>
  </si>
  <si>
    <t>Аккумулятор 12 v 9Ah</t>
  </si>
  <si>
    <t>Набор уплотнительных колец для перегружателя металлолома  V-0,6 м3 PV-5/800</t>
  </si>
  <si>
    <t>Шина цельнолитая 12.00-20 для перегружателей лома</t>
  </si>
  <si>
    <t>Топленный ручной насос для кара</t>
  </si>
  <si>
    <t>Автошина 18.00-25</t>
  </si>
  <si>
    <t>накладка тормозная 500</t>
  </si>
  <si>
    <t>Стыковой болт М24х150</t>
  </si>
  <si>
    <t>Автошины 295/80 R 22.5</t>
  </si>
  <si>
    <t>Для Основного цилиндра колонны WEAR RING TURCITE d 155/160-15w</t>
  </si>
  <si>
    <t>Фрикционная накладка Э2752.1    ГОСТ 10851-64</t>
  </si>
  <si>
    <t>Фильтр топливный тонкой очистки DE 8000 (MAN 33.360)</t>
  </si>
  <si>
    <t>Aвтoшинa 315/70R22.5</t>
  </si>
  <si>
    <t>Подшипник 3520</t>
  </si>
  <si>
    <t>Радиатор АР-48-Л ISUZU NQR 71</t>
  </si>
  <si>
    <t>Автошины 9,00 R 20 (260x508)</t>
  </si>
  <si>
    <t>Для Зажима сигмента  RASK1NG VITON PI50-5.7</t>
  </si>
  <si>
    <t>Радиатор АР-47-Л ISUZU NP 37</t>
  </si>
  <si>
    <t>Сельхозшина 15.5R38</t>
  </si>
  <si>
    <t>Для Основного цилиндра колонны WEAR RING TURCITE D 105/100- 15w</t>
  </si>
  <si>
    <t>Рессорная стремянка MAN TGS 40.400</t>
  </si>
  <si>
    <t>Фильтр масленный груб.очистки а/м КАМАЗ Евро-2 7405.1017040</t>
  </si>
  <si>
    <t>Для Основного цилиндра колонны ROD PKG NBR USH 100-115-9</t>
  </si>
  <si>
    <t>Автошина 195/75 R16</t>
  </si>
  <si>
    <t>Автошина 315/80R22.5 PR20 DR813</t>
  </si>
  <si>
    <t>Рессор (передняя и задняя) MAN TGS 40.400</t>
  </si>
  <si>
    <t>Пика гидромолота (Doosan)</t>
  </si>
  <si>
    <t>Радиатор системы охлаждения Т-130</t>
  </si>
  <si>
    <t>Пика гидромолота (Volvo)</t>
  </si>
  <si>
    <t>Автошины  12.00 R 20</t>
  </si>
  <si>
    <t>Трубокомпрессор Евро-2 VG2600118898</t>
  </si>
  <si>
    <t>Для Заслонки F6:7 UHR 45</t>
  </si>
  <si>
    <t>Для Основного цилиндра колонны DUST SEAL NBR LBH 100</t>
  </si>
  <si>
    <t>газовый редуктор</t>
  </si>
  <si>
    <t>Автошина 13,6-38</t>
  </si>
  <si>
    <t>Радиатор системы охлаждения а/м КАМАЗ Евро-2</t>
  </si>
  <si>
    <t>Фильтр топливный 9,3,629</t>
  </si>
  <si>
    <t>Фильтр масленный ниточный а/м КАМАЗ Евро-2  7405.1017040</t>
  </si>
  <si>
    <t>Энергоаккумлятор для Камаз-740</t>
  </si>
  <si>
    <t>Кулачковое соединение ДУ-25  (папа+мама)</t>
  </si>
  <si>
    <t>Фильтр топливный 9,3,154</t>
  </si>
  <si>
    <t>Фильтр топливный  РL.420 (для Камаз Евро-2)</t>
  </si>
  <si>
    <t>Автошина 175/70R12</t>
  </si>
  <si>
    <t>Авто шина  9.00R20 ИН-142Б</t>
  </si>
  <si>
    <t>Шина  235/75R17,5</t>
  </si>
  <si>
    <t>Для Заслонки PUST SEAL NBR LBH 45</t>
  </si>
  <si>
    <t>Для ЗаслонкиROD PKG NBR USH 45</t>
  </si>
  <si>
    <t>Тормозная жидкость</t>
  </si>
  <si>
    <t>Для Зажима сигмента O-RING VITON 4D-G 145</t>
  </si>
  <si>
    <t>Автошины 8,25 R 20 (240x508)</t>
  </si>
  <si>
    <t>Аккумулятор 6ст190</t>
  </si>
  <si>
    <t>Автошина 28,9-15 PR14</t>
  </si>
  <si>
    <t xml:space="preserve">Автошина 8,15-15 (28х9-15)PR14 </t>
  </si>
  <si>
    <t xml:space="preserve">Автошина 195/75 R16 </t>
  </si>
  <si>
    <t>Сельхозшина 15.5-38</t>
  </si>
  <si>
    <t>Тормозная колодка для КАМАЗ 5320</t>
  </si>
  <si>
    <t>Шина мод. 6.50-10</t>
  </si>
  <si>
    <t>Сельхозшина 9.00-16</t>
  </si>
  <si>
    <t>Кулачковое соединение ДУ-20  (папа+мама)</t>
  </si>
  <si>
    <t>Для перепускного клапана ROD PKG URETHANE N1300,55-65-1</t>
  </si>
  <si>
    <t>Игольчатый подшипник RNA4905 SKF</t>
  </si>
  <si>
    <t xml:space="preserve">Шина  7.00 – 12 </t>
  </si>
  <si>
    <t xml:space="preserve">Набор уплотнительных колец 140х80х640 для перегружателя металлолома  </t>
  </si>
  <si>
    <t xml:space="preserve">Шины пневматические 13,6-38 </t>
  </si>
  <si>
    <t>Радиатор АР113 автомашина Камаз</t>
  </si>
  <si>
    <t>Сельхозшина 13,6/38Я-166</t>
  </si>
  <si>
    <t>Aвтoшинa 16/70-20</t>
  </si>
  <si>
    <t>Генератор в сборе ISUZU SAZ NQR 71 PL</t>
  </si>
  <si>
    <t>Кулачковое соединение ДУ-40  (папа+мама)</t>
  </si>
  <si>
    <t>Фильтр масленный для а/м MAN, HUNAN (51.05504-0122) ME 6500</t>
  </si>
  <si>
    <t>КРИСТОВИНА КАРДАНА 53-220</t>
  </si>
  <si>
    <t>Стартер в сборе ISUZU SAZ NQR 71 PL</t>
  </si>
  <si>
    <t>ТНВД (Бульдозер SHANTUI SD-32)</t>
  </si>
  <si>
    <t>ШИНА 13.6R38 (330R965) TR-07 128А8 ТТ РОСАВА</t>
  </si>
  <si>
    <t>ГОЛОВКА КАРДАНА А-36-С2</t>
  </si>
  <si>
    <t>Фильтр масленный для а/м Isuzu (8973713340) MS 4093</t>
  </si>
  <si>
    <t>Фильтр влагоотделитель КАМАЗ -5460 Евро-4</t>
  </si>
  <si>
    <t>Фильтр воздушный большой HFA054 HD2054 (MAN TGA)</t>
  </si>
  <si>
    <t>Для Зажима электродных цилиндров O-RING NBR G-170</t>
  </si>
  <si>
    <t>Для Основного цилиндра колонны O-RING NBR IB-G 150</t>
  </si>
  <si>
    <t>Верхнего зажима электрода B.U.R. PTFE D 160 140-3t</t>
  </si>
  <si>
    <t>Автошина 195/60R15</t>
  </si>
  <si>
    <t>Шина 6.50-10</t>
  </si>
  <si>
    <t>Аккумулятор 6 СТ 60 А</t>
  </si>
  <si>
    <t>Крюк чалочный 3,2 тн</t>
  </si>
  <si>
    <t>Подшипник 12312</t>
  </si>
  <si>
    <t>Подъемник</t>
  </si>
  <si>
    <t>Пневмоподушка 8810 седельного тягача MAN TGS 26.400</t>
  </si>
  <si>
    <t>Топливный насос низкого давления для а/м КАМАЗ</t>
  </si>
  <si>
    <t xml:space="preserve">Аккумулятор 12V 75Ah 650A (EN) </t>
  </si>
  <si>
    <t>Стартер а/м КАМАЗ</t>
  </si>
  <si>
    <t>Автошины 185/75R16C БЦ-24 104/102N</t>
  </si>
  <si>
    <t>Автошины 185/75 R 16 C</t>
  </si>
  <si>
    <t>Коренной лист рессоры а\м.МАN</t>
  </si>
  <si>
    <t>Вал червяч.для поворот.редуктора</t>
  </si>
  <si>
    <t>Ступица (Автогрейдер PY-120)</t>
  </si>
  <si>
    <t>Генератор а/м КАМАЗ Евро-2 28в 80А 6582.3701-04</t>
  </si>
  <si>
    <t>Стартер а/м КАМАЗ Евро-2 дв.4кВт. 740.50-360.51-320</t>
  </si>
  <si>
    <t>Стартёр (Бульдозер SHANTUI SD-32)</t>
  </si>
  <si>
    <t>Для Основного цилиндра колонны FeSiMn (Regulating Cylinder) B.U.R. PTFE D 115/100-31</t>
  </si>
  <si>
    <t>Калодка (камаз 53229)</t>
  </si>
  <si>
    <t>Диск сцепления ведущий ISUZU SAZ NQR 71 PL</t>
  </si>
  <si>
    <t>Радиатор системы охлаждения (Бульдозер SHANTUI SD-32)</t>
  </si>
  <si>
    <t>Радиатор системы охлаждения (Бульдозер ZOOMLION ZD-160)</t>
  </si>
  <si>
    <t xml:space="preserve">Цельнолитые (гусматик, solid) шины 7.50-16 </t>
  </si>
  <si>
    <t>Фильтр воздушный маленький HFA054/1 (MAN TGA)</t>
  </si>
  <si>
    <t>Пневмоподушка подвески в к-те марки 99881-01К Wass TECH (PT-881) трейлера марки MAKINSAN</t>
  </si>
  <si>
    <t>Радиатор АР3221 автомашина Газель</t>
  </si>
  <si>
    <t>Радиатор системы охлаждения а/м КАМАЗ</t>
  </si>
  <si>
    <t>Свеча</t>
  </si>
  <si>
    <t>Стартер двигателя МТЗ-80, ТТЗ-80</t>
  </si>
  <si>
    <t>Шина мод. 5.00-8 PR8</t>
  </si>
  <si>
    <t>Шины цельнолитые 7.00-12</t>
  </si>
  <si>
    <t>Диск сцепления ведомый а\м Камаз</t>
  </si>
  <si>
    <t>Радиатор системы охлаждение а/м ЗИЛ</t>
  </si>
  <si>
    <t>Фильтр топливный для а/м Евро КАМАЗ, MAN DE 7532</t>
  </si>
  <si>
    <t>Радиатор системы охлаждения (Экскаватор ВОЛВО-210)</t>
  </si>
  <si>
    <t>Пикагидравлического молота Soosan SB50</t>
  </si>
  <si>
    <t>Диск сцепления ведомый ISUZU SAZ NQR 71 PL</t>
  </si>
  <si>
    <t>Свечи зажигания для грузового автомобиля ISUZU SAZ NQR 71PL, автобусов SAZ NR37, SAZ NR21</t>
  </si>
  <si>
    <t>Манжет  резиновый  55*90</t>
  </si>
  <si>
    <t>Шина  6.00 – 9  PR10</t>
  </si>
  <si>
    <t>Втулки рессорные ISUZU SAZ NQR 71 PL</t>
  </si>
  <si>
    <t>Радиатор системы охлаждения (Экскаватор ВОЛВО-145)</t>
  </si>
  <si>
    <t>Пневмоподушка подвески без стакана марки 99881-01К Wass TECH (PT-881) трейлера MAKINSAN</t>
  </si>
  <si>
    <t>Электропневмоклапан подъема кузова а/м КАМАЗ Евро-2</t>
  </si>
  <si>
    <t>Аккумулятор 12V 35Ah Gentry</t>
  </si>
  <si>
    <t>Провода высокого напряжения грузового автомобиля ISUZU SAZ NQR 71PL автобусов SAZ NR37, SAZ NR21</t>
  </si>
  <si>
    <t>Стартер эксковатора "DOOSAN " EO-210</t>
  </si>
  <si>
    <t>Радиатор системы охлаждения (Автогрейдер PY-120)</t>
  </si>
  <si>
    <t>Ремень зубчатый а/м ISUZU</t>
  </si>
  <si>
    <t>Стартер для ЗИЛ-130 (QD1214 12V 3.8KW 9T)</t>
  </si>
  <si>
    <t>Темир йул транспорт воситалари эхтиёт кисмлари</t>
  </si>
  <si>
    <t>Шпалы деревянные пропитанные</t>
  </si>
  <si>
    <t>Стрелочной переводной механизм (Флюгарка) марка 1709.000 предназначен для ручного перевода нецентрализованных стрелочных переводов тип Р-43, Р-50, Р-6</t>
  </si>
  <si>
    <t>Подкладка  КБ -50</t>
  </si>
  <si>
    <t>Колодки тормозные локомотивные</t>
  </si>
  <si>
    <t>Переходной рельс Р-65/Р-50 L=6,25</t>
  </si>
  <si>
    <t>Гидротолкатель ТЭ-80</t>
  </si>
  <si>
    <t>Крышка смотровая для колес ж/д вагонов ТУ 3634-89</t>
  </si>
  <si>
    <t>Крышка крепительная для колес ж/д вагонов ТУ 48-45-2013</t>
  </si>
  <si>
    <t>Кран концевой марки 4304 для тепловоза ТЭМ-2УМ</t>
  </si>
  <si>
    <t>Светодиодный модуль СКС 160</t>
  </si>
  <si>
    <t>Компрессор АДМ-1, МПТ-4, ДГКу Гост ВВ 0,8/8-720</t>
  </si>
  <si>
    <t>Электростанция АБ-4</t>
  </si>
  <si>
    <t>Электродвигатель 4МТКН 311-6У1  11кВт 942об/мин IM1001</t>
  </si>
  <si>
    <t>КРАН МАШИНИСТА</t>
  </si>
  <si>
    <t>Щеткодержатель МТН-0,1,2 габарит 8х12,5</t>
  </si>
  <si>
    <t>Диск ведущий ДГКу Гост 5.00.24.220</t>
  </si>
  <si>
    <t>Головка блока цилиндров в сборе Т-40 Д-144-1003008 Б-5</t>
  </si>
  <si>
    <t>Болт лапчатый с кованой лапой в комплекте ГОСТ:ТУ-32 ЦП-395-84</t>
  </si>
  <si>
    <t>Топливный насос ТНВД Т-40 Д-144 Т-40574. 1111004 пучковый</t>
  </si>
  <si>
    <t>Форсунка 16.111.2010 дизельного насоса ТНВД двигателя Д-144</t>
  </si>
  <si>
    <t>Брусья деревянные пропитанные под стрелоч. переводы ж/д пути Сечения 160мм*250мм изготовлено по стандарту пред.Тs 14827140-2016</t>
  </si>
  <si>
    <t xml:space="preserve">Ёқилғи  </t>
  </si>
  <si>
    <t>Сжатый природный газ (метан)</t>
  </si>
  <si>
    <t>Диз.топливо (литр)</t>
  </si>
  <si>
    <t>Бензин АИ 80</t>
  </si>
  <si>
    <t>Дизельное топливо ЕВРО ЭКО</t>
  </si>
  <si>
    <t>Мазут топливо</t>
  </si>
  <si>
    <t>Керосин</t>
  </si>
  <si>
    <t>Газ</t>
  </si>
  <si>
    <t>Газ сжиженный  (пропан)</t>
  </si>
  <si>
    <t>Хўжалик товарлари</t>
  </si>
  <si>
    <t>Мясо говядина</t>
  </si>
  <si>
    <t>Кефир</t>
  </si>
  <si>
    <t>литр</t>
  </si>
  <si>
    <t>Бумага  оберточная</t>
  </si>
  <si>
    <t>Колбаса варенная</t>
  </si>
  <si>
    <t>Яйца куринные</t>
  </si>
  <si>
    <t>Охангарон ун (мука)</t>
  </si>
  <si>
    <t>Масло сливочное</t>
  </si>
  <si>
    <t>Ручки  для ведра и бидона</t>
  </si>
  <si>
    <t>Ткань крашенная х/б</t>
  </si>
  <si>
    <t>Кровать 2020х670х460</t>
  </si>
  <si>
    <t>Морковь</t>
  </si>
  <si>
    <t>Картошка</t>
  </si>
  <si>
    <t>Лук репчатый</t>
  </si>
  <si>
    <t>Рис</t>
  </si>
  <si>
    <t>Молоко 3,2%</t>
  </si>
  <si>
    <t>Гофралисты (коробки для экспорта)</t>
  </si>
  <si>
    <t>Сыр</t>
  </si>
  <si>
    <t>Ткань фильтродиагональ</t>
  </si>
  <si>
    <t>Сукно серошнельное с огнезашитное пропитан АРТ.12С-2 ОП</t>
  </si>
  <si>
    <t>Мыло хозяйственное</t>
  </si>
  <si>
    <t>Сахар песок</t>
  </si>
  <si>
    <t>Трёхколесный двухместный электротрицикл (скутер)</t>
  </si>
  <si>
    <t>Сухофрукты</t>
  </si>
  <si>
    <t>Яблоки</t>
  </si>
  <si>
    <t>Шкаф для одежды</t>
  </si>
  <si>
    <t>Кровати детские 2 х ярусные</t>
  </si>
  <si>
    <t>Ковер  4,0 х 6,0</t>
  </si>
  <si>
    <t>Мука 1 сорт</t>
  </si>
  <si>
    <t>Пленка полиэтиленовая термоусадочная с логотипом</t>
  </si>
  <si>
    <t>мука</t>
  </si>
  <si>
    <t>Шкаф</t>
  </si>
  <si>
    <t>Шпагат полипропиленовый</t>
  </si>
  <si>
    <t>Капуста</t>
  </si>
  <si>
    <t>Творог</t>
  </si>
  <si>
    <t>Стол полукруглый детский</t>
  </si>
  <si>
    <t>Бумага  А -4</t>
  </si>
  <si>
    <t>Гречневая крупа</t>
  </si>
  <si>
    <t>Сок 3 литр</t>
  </si>
  <si>
    <t>Огурцы</t>
  </si>
  <si>
    <t>Стиральный порошок автомат 6кг</t>
  </si>
  <si>
    <t>Бумага   А-4</t>
  </si>
  <si>
    <t>пачка</t>
  </si>
  <si>
    <t>Книжные шкафы</t>
  </si>
  <si>
    <t>Ткань  техническая  (брезентовая)</t>
  </si>
  <si>
    <t>Молоко 3,2% 1,0 литр</t>
  </si>
  <si>
    <t xml:space="preserve">Разбавитель </t>
  </si>
  <si>
    <t>Шкаф для полотенец</t>
  </si>
  <si>
    <t>Маргарин</t>
  </si>
  <si>
    <t>Офисная мебель</t>
  </si>
  <si>
    <t>Свекла</t>
  </si>
  <si>
    <t>Постельное белье однаспальнее</t>
  </si>
  <si>
    <t>комп</t>
  </si>
  <si>
    <t>ком-т</t>
  </si>
  <si>
    <t>кефир. массовая доля жира 2,5% полимерных бутылках обьёмом 500 см.куб</t>
  </si>
  <si>
    <t>Напитки без алкогольные</t>
  </si>
  <si>
    <t>ЛИТР</t>
  </si>
  <si>
    <t>Детский шкаф для одежды</t>
  </si>
  <si>
    <t>Томатная паста (1,0 л)</t>
  </si>
  <si>
    <t>Лента   ПЭТ полиэстровая</t>
  </si>
  <si>
    <t>Кухонный стол</t>
  </si>
  <si>
    <t>Матрас  ортопедический</t>
  </si>
  <si>
    <t>Покрывало стеганное</t>
  </si>
  <si>
    <t>Портативный спектрометр “IdentiFinder”</t>
  </si>
  <si>
    <t>Саженцы  декоративн</t>
  </si>
  <si>
    <t>Писменный стол 2,0 м с2 тум</t>
  </si>
  <si>
    <t>Какао</t>
  </si>
  <si>
    <t>Тюль</t>
  </si>
  <si>
    <t>Стол производственный СПРП-6-5 пристенный нерж.</t>
  </si>
  <si>
    <t>Ярлык для эмаль посуда</t>
  </si>
  <si>
    <t>Шкаф  для одежды</t>
  </si>
  <si>
    <t xml:space="preserve">Рыба замороженная </t>
  </si>
  <si>
    <t>Мыло туалетное 200 гр</t>
  </si>
  <si>
    <t>Вачеги</t>
  </si>
  <si>
    <t>пар</t>
  </si>
  <si>
    <t>Наборофисной мебели для персонала</t>
  </si>
  <si>
    <t>Чеснок</t>
  </si>
  <si>
    <t>Гофракартон</t>
  </si>
  <si>
    <t>Мыло хозяйственое   200 гр</t>
  </si>
  <si>
    <t>Шахсий ҳимоя воситалари</t>
  </si>
  <si>
    <t>Фильтрующая полумаска  (респиратор)</t>
  </si>
  <si>
    <t>Костюм суконный</t>
  </si>
  <si>
    <t xml:space="preserve">Очки защитние токарные </t>
  </si>
  <si>
    <t>Перчатки для рук.</t>
  </si>
  <si>
    <t>Плащ для ( сталевара ) термостойкий</t>
  </si>
  <si>
    <t>Газоанализатор СВЕТ 5К1.552.024.ТУ</t>
  </si>
  <si>
    <t>Респиратор лепесток</t>
  </si>
  <si>
    <t>Фильтрующая полумаска с клапаном выдоха (респиратор)</t>
  </si>
  <si>
    <t xml:space="preserve">Фильтрующие полумаски с угольным фильтром </t>
  </si>
  <si>
    <t xml:space="preserve">Перчатки резиновая </t>
  </si>
  <si>
    <t>Пояс  монтажный</t>
  </si>
  <si>
    <t xml:space="preserve">Рукавицы кожанные </t>
  </si>
  <si>
    <t>Перчатки для защиты от механических воздействий "HYCRON"</t>
  </si>
  <si>
    <t>Костюм рабочий х/б</t>
  </si>
  <si>
    <t>Очки защитные летные</t>
  </si>
  <si>
    <t>Ботинки рабочие на резиновой подошве</t>
  </si>
  <si>
    <t xml:space="preserve">Утепленная  зимняя куртка </t>
  </si>
  <si>
    <t>Щиток защитный лицевой с креплением на каске КБТ</t>
  </si>
  <si>
    <t>Рукавицы кожанные от высокой температуры КРАГИ</t>
  </si>
  <si>
    <t>ПАРА</t>
  </si>
  <si>
    <t>Боевая одежда пожарного (БОП)</t>
  </si>
  <si>
    <t>Халат белый</t>
  </si>
  <si>
    <t>Ботинки рабочие</t>
  </si>
  <si>
    <t>Очки защитные козирковые (столевар)</t>
  </si>
  <si>
    <t>Сапоги керзовые</t>
  </si>
  <si>
    <t>Куртка ватная для охраны</t>
  </si>
  <si>
    <t>Рукавицы х/б</t>
  </si>
  <si>
    <t>Очки защитная</t>
  </si>
  <si>
    <t>Обувь женская зимняя</t>
  </si>
  <si>
    <t>Респиратор РПГ-67 с фильтром</t>
  </si>
  <si>
    <t xml:space="preserve">Перчатки  трикотажные </t>
  </si>
  <si>
    <t>Обувь женский летний</t>
  </si>
  <si>
    <t xml:space="preserve">Спец костюм защита от электрической дуги </t>
  </si>
  <si>
    <t>Каска  термостойкая</t>
  </si>
  <si>
    <t>Шляпа суконная</t>
  </si>
  <si>
    <t>Костюм рабочий зимний</t>
  </si>
  <si>
    <t>Костюм брезентовый</t>
  </si>
  <si>
    <t xml:space="preserve">Респиратор Лепесток </t>
  </si>
  <si>
    <t>Фартуки  брезентовые</t>
  </si>
  <si>
    <t>Куртка зимняя утепленная для ИТР</t>
  </si>
  <si>
    <t>Халат х/б женский</t>
  </si>
  <si>
    <t>Куртка ватная</t>
  </si>
  <si>
    <t>Ботинки рабочие на нескользящей подошве</t>
  </si>
  <si>
    <t>Костюм рабочий демисезонный</t>
  </si>
  <si>
    <t>Рукавицы антивибрационные</t>
  </si>
  <si>
    <t>Костюм Trellchem Splash 600</t>
  </si>
  <si>
    <t>Спец одежда костюм х/б (куртка брюки) с логотипом. Ткань (плотость 280 г/к.м с МВО пропитой</t>
  </si>
  <si>
    <t>Очки защитные открытые (токарные)</t>
  </si>
  <si>
    <t>Перчатки диэлектрические</t>
  </si>
  <si>
    <t>Рукавицы суконные</t>
  </si>
  <si>
    <t>Очки для газосварщика</t>
  </si>
  <si>
    <t>Рукава</t>
  </si>
  <si>
    <t>Рукава дробеструйные на керамическим основе диметр 38 мм</t>
  </si>
  <si>
    <t>Рукава 160 мм -1,0К каб ( по12 метр)</t>
  </si>
  <si>
    <t>Гипкие шланги  жарапрочные  РТF  125 х2865 А (36 х 1.5 )</t>
  </si>
  <si>
    <t>Металлорукав  В/Д нерж ст, 100 х 25 х3,0 м</t>
  </si>
  <si>
    <t>Гипкие  шланги  жарапрочные  РТF  125 х3600 А  ( 36х1.5)</t>
  </si>
  <si>
    <t>Рукава  напорный  класс Г  - 100 мм</t>
  </si>
  <si>
    <t>Металлорукав  В/Д нерж ст 100 х 25 х 2 м</t>
  </si>
  <si>
    <t>Рукава  напорный  -50 мм</t>
  </si>
  <si>
    <t>Металлорукав  В/Д нерж ст  50х40х1,0 м</t>
  </si>
  <si>
    <t>Металлорукав  4655А-2-  150 х 25  -1.0 м</t>
  </si>
  <si>
    <t>Металлорукава В/Д нерж 150 х 25  -2 м</t>
  </si>
  <si>
    <t>Металлорукав  В/Д  нерж ст, 100 х 25 х1,0 м</t>
  </si>
  <si>
    <t>Рукава  дробеструйные  -38 мм</t>
  </si>
  <si>
    <t>Силиконовая термостойкая резина Д-13 мм</t>
  </si>
  <si>
    <t>Металлорукав  В/Д нерж ст  50х40х2,0 м</t>
  </si>
  <si>
    <t>Металлорукав  В/Д  нерж ст,32х40х1,0 м</t>
  </si>
  <si>
    <t>Металлорукав  В/Д  нерж ст, 25х40х1,0 м</t>
  </si>
  <si>
    <t>Рукава  напорный  -32 мм</t>
  </si>
  <si>
    <t>Металлорукава  4655а  -20 х 40   -0,7 м</t>
  </si>
  <si>
    <t>Металлорукава В/Д нерж 50 х 40  -1,5 м</t>
  </si>
  <si>
    <t>Рукава  ВД d13 L-1200 P-400 BAR M 24х1,5</t>
  </si>
  <si>
    <t>Рукава  ВД d10 L-800 P-450 BAR M 18х1,5</t>
  </si>
  <si>
    <t>Металлорукав  В/Д нерж ст 20 х 25 х 1000</t>
  </si>
  <si>
    <t>Рукава ВД M24*1,5, L-3600mm</t>
  </si>
  <si>
    <t>Рукава  дробеструйные  -32 мм</t>
  </si>
  <si>
    <t>Рукава в/д  М-24*1,5 . L-1,6 м</t>
  </si>
  <si>
    <t>Рукав высокого давления DN16,S32  L2500 мм</t>
  </si>
  <si>
    <t>Рукав высокого давления (РВД)DN12,S27  L1800 мм(90)(Г)</t>
  </si>
  <si>
    <t>Металлорукава В/Д нерж 150 х 25 -3 м</t>
  </si>
  <si>
    <t>Рукава  ВД d16 L-1200 P-340 BAR M 27х2</t>
  </si>
  <si>
    <t>Рукава гофрированый д -75 мм</t>
  </si>
  <si>
    <t>Рукава В/Д  М-30 х 2   L 1,8 м</t>
  </si>
  <si>
    <t>Рукава  дробеструйные -19 мм</t>
  </si>
  <si>
    <t>Рукава  дробеструйные -25 мм</t>
  </si>
  <si>
    <t>Металлорукав ВЗМ МР015.1А02 Ø 50х25х1000 с комплектом соединения БМ31-БА31 (Ду 50)</t>
  </si>
  <si>
    <t>Рукава гафрировный  д-100 мм</t>
  </si>
  <si>
    <t>Рукава  напорный  -38 мм</t>
  </si>
  <si>
    <t>Силиконовая термостойкая резина Д-12 мм</t>
  </si>
  <si>
    <t>Металлорукав  В/Д нерж ст 25 х 25 х 1000</t>
  </si>
  <si>
    <t>Рукава  ВД d13 L-800 P-400 BAR M 24х1,5</t>
  </si>
  <si>
    <t>Рукава  кислородный - 9 мм</t>
  </si>
  <si>
    <t>Рукава  В/Д М-30*2  .L -3.2 м</t>
  </si>
  <si>
    <t>Рукава гофрированый д -89 мм</t>
  </si>
  <si>
    <t>Рукава  напорный - 20 мм</t>
  </si>
  <si>
    <t>Рукава  напорный   -25 мм</t>
  </si>
  <si>
    <t>Рукава выс/дав  д 13 мм</t>
  </si>
  <si>
    <t>Гипкий полиуретановый шланг Д-110 мм</t>
  </si>
  <si>
    <t>Гипкий полиуретановый шланг Д-150 мм</t>
  </si>
  <si>
    <t>Рукава напорный -70 мм</t>
  </si>
  <si>
    <t>Рукава  ВД d16 L-1000  M 27х2</t>
  </si>
  <si>
    <t>Рукава  ВД d16 L-800 P-340 BAR M 27х2</t>
  </si>
  <si>
    <t>Рукава  В/Д М-36*2 .L -3.2 м</t>
  </si>
  <si>
    <t>Рукава  напорный  -16 мм</t>
  </si>
  <si>
    <t>Рукава  ВД d10 L-1000 P-450 BAR M 18х1,5</t>
  </si>
  <si>
    <t>Рукава В/Д М-20*1,5 L-3,2 М</t>
  </si>
  <si>
    <t>Рукава  напорный  -18 мм</t>
  </si>
  <si>
    <t>Рукава  кислородный  -12 мм</t>
  </si>
  <si>
    <t>Рукав кислородный для газосварочных работ</t>
  </si>
  <si>
    <t>Рукава В/Д М-22*1,5L-1,6М</t>
  </si>
  <si>
    <t>РУКАВ ВЫСОКОГО ДАВЛЕНИЯ РВД 2SN DN12 M24x1,5 275Bar 1600mm</t>
  </si>
  <si>
    <t>Рукава  В/Д М-30*2 .L- 1,6 м</t>
  </si>
  <si>
    <t>Рукава   В/Д  д -20 мм</t>
  </si>
  <si>
    <t xml:space="preserve">Рукава выс/дав  д 6.3 мм </t>
  </si>
  <si>
    <t>Рукава  В/Д М-22*1,5L-3,2М</t>
  </si>
  <si>
    <t>Рукава ВД  М 27х2 L=1000 мм</t>
  </si>
  <si>
    <t>Рукава напорная -  18 мм</t>
  </si>
  <si>
    <t>Рукава газ  6 мм</t>
  </si>
  <si>
    <t>Рукава  напорный - 150 мм</t>
  </si>
  <si>
    <t>Рукава  ВД d12 L-1200  M 24х1,5</t>
  </si>
  <si>
    <t>Рукава резин. для газовой сварки и резки металлов III-6,3-2,0 ГОСТ 9356-75</t>
  </si>
  <si>
    <t>РУКАВ ВЫСОКОГО ДАВЛЕНИЯ РВД 2SN DN12 M24x1,5 275Bar 3500mm</t>
  </si>
  <si>
    <t>Рукава  В/Д М24*1,5  .L 3,2 м</t>
  </si>
  <si>
    <t>Компютерлар</t>
  </si>
  <si>
    <t xml:space="preserve">Моноблок core i-3  4 ядер/8 потоков/ 3.6 ГГц 8 Гб 4Гб память/1300 MHz 128 GB (SSD) (допустимо NVME) </t>
  </si>
  <si>
    <t>Моноблок core i-7 8 ядер/16 потоков/ 3.9 ГГц 16 Гб 6Гб память/1500 MHz 256 GB (SSD) (допустимо NVME)</t>
  </si>
  <si>
    <t>Моноблок core i-9  16 ядер/32 потоков/ 3.6 ГГц 32 Гб 8Гб память/1500 MHz 256 GB (SSD) (допустимо NVME)</t>
  </si>
  <si>
    <t>Моноблок core i-7  8 ядер/16 потоков/ 3.8 ГГц 16 Гб 6Гб память/1500 MHz 256 GB (SSD) (допустимо NVME)</t>
  </si>
  <si>
    <t>Моноблок core i-3  4 ядер/8 потоков/ 3.6 ГГц 8 Гб 4Гб память/1300 MHz 128 GB (SSD) (допустимо NVME) порт RS232 Класс защиты  IP67-69</t>
  </si>
  <si>
    <t>МФУ Canon imageRUNNER ADVANCE 8505 Pro</t>
  </si>
  <si>
    <t>МФУ Canon imageRUNNER ADVANCE C5255i</t>
  </si>
  <si>
    <t>Ноутбук "HP EliteBook 850 G8 / 401F0EA / 15.6" Full HD 1920x1080 IPS / Core™ i7-1165G7 / 16 GB / 512 GB SSD"</t>
  </si>
  <si>
    <t>Куллер (Вентилятор) CPU Socket 1155</t>
  </si>
  <si>
    <t>монитор 27/Full HD/IPS/HDMI/SVGA</t>
  </si>
  <si>
    <t>Видеокарта PCI-Ex GeForce GT 1080</t>
  </si>
  <si>
    <t>Компьютер модели "AVTECH" в компл.CPU Intel i9-9900KF Материнская плата Z390/Оперативная память 16GB/ Монитор-24"</t>
  </si>
  <si>
    <t xml:space="preserve">Ноутбук DELL Inspiron 17"  Мodel 7706  i7-1165G7 (в комплекте беспроводная мышь, сумка ноутбука)  </t>
  </si>
  <si>
    <t>Программно-аппаратный комплекс PC-3000 UDMA</t>
  </si>
  <si>
    <t>Оперативная память DDR4 8GB</t>
  </si>
  <si>
    <t>Компьютер "Avtech" CPU Intel i5-7600 Монитор LG LCD24M</t>
  </si>
  <si>
    <t>Материнская плато H510M-R-SI (с процессором)</t>
  </si>
  <si>
    <t>Видеокарта Gigabite NVIDIA GeForCe RTX-3050 Gaming OC 8GB (4 HDMI выхода)</t>
  </si>
  <si>
    <t>Жесткий диск HP 797519-001 4TB 6G 7,2K SATA LP 3,5HDD</t>
  </si>
  <si>
    <t>Материнская плато H410M H V3 (rev.1.0) (с процессором)</t>
  </si>
  <si>
    <t>Оперативная память DDR4-16GB</t>
  </si>
  <si>
    <t xml:space="preserve">Винчестер (Жесткий диск-1000GB) 1ТВ </t>
  </si>
  <si>
    <t>Ленточная библиотека HPE StoreEver MSL6480</t>
  </si>
  <si>
    <t>Материнская плата H81 MGV3</t>
  </si>
  <si>
    <t xml:space="preserve">Ноутбук НР Probook 450 G5 Intel-Core i7-8550/DDR4, 15.6" </t>
  </si>
  <si>
    <t>Плоттер - Canon imagePROGRAF iPF770</t>
  </si>
  <si>
    <t>КОМПЬЮТЕР (процессор)  "AVTECH"  i7 4770</t>
  </si>
  <si>
    <t>монитор 24/Full HD/IPS/HDMI/SVGA</t>
  </si>
  <si>
    <t>Ноутбук HP Core i5-1135G7/8GB 15,6"</t>
  </si>
  <si>
    <t>Системный блок (Процессор) Core i9</t>
  </si>
  <si>
    <t>Жёсткий диск 8 ТВ BarraCuda ST8000DM004</t>
  </si>
  <si>
    <t>Монитор 32" Full HD</t>
  </si>
  <si>
    <t xml:space="preserve">Компьютер Intel Core i7-10700. 2.9Ghz, 16Mb, oem, LGA1200 </t>
  </si>
  <si>
    <t>Планшет Microsoft Pro i5 8GB 256GB</t>
  </si>
  <si>
    <t>Компьютер модели "Avtech" в комплекте Core i7/10700/Монитор-27", сетевой фильтр, мышь, клавиатура</t>
  </si>
  <si>
    <t>Оперативный память  DDR 3  4GB</t>
  </si>
  <si>
    <t>Компьютер CPU Intel Core i7-9700 ОЗУ 32Gb Монитор 27"</t>
  </si>
  <si>
    <t>Жесткий диск HP 8TB 6G SATA 7.2K rpm LFF 3.5" 512e Helium 1yr Warranty Hard Drive</t>
  </si>
  <si>
    <t>Видеокарта PCI-express GT730</t>
  </si>
  <si>
    <t>Компьютер  модели  "Аvtech"  в комплекте  CPU Intel i5 3330</t>
  </si>
  <si>
    <t>Моноблок HP Pavilion 27-d1033ur: Процессор Intel Core i5-11500T. Оперативная память 8GB DDR4.</t>
  </si>
  <si>
    <t>Монитор "Avtech" 27"</t>
  </si>
  <si>
    <t>Ноутбук Asus FX73V (17.3"FullHD IPS/CPU Intel Core i7-7700HQ) сумка в комплекте</t>
  </si>
  <si>
    <t>Ноутбук Asus FX 753VD (17,3"/CPU Intel Core i7-7700HQ/8GB)</t>
  </si>
  <si>
    <t>Алоқа ва видеокузатув мосламалари</t>
  </si>
  <si>
    <t>Комутатор Switch Cisco Catalyst 2960-X 48 Gige 4x1G</t>
  </si>
  <si>
    <t>Камера видеонаблюдения Hikvision DS-2CD3641G0-IZS</t>
  </si>
  <si>
    <t>NVR Hikvision DS-7716 (Видеонаблюдение)</t>
  </si>
  <si>
    <t>Poe Switch 1008</t>
  </si>
  <si>
    <t>Громкоговоритель  10ГР</t>
  </si>
  <si>
    <t>громкогов.связь ПГС-10</t>
  </si>
  <si>
    <t>Видеорегистратор Hikvision DS-96128NI-I16</t>
  </si>
  <si>
    <t>Камера DS-2CD1643G0-IZ</t>
  </si>
  <si>
    <t>Плата 24 аналоговых внутренних линий Panasonic KX-TDA6178</t>
  </si>
  <si>
    <t xml:space="preserve">Камера видеонаблюдения Hikvision DS-2CD2047G2-LU (С) </t>
  </si>
  <si>
    <t>Рация Motorola XT 660D</t>
  </si>
  <si>
    <t>Видеокамера   Hikvision  DS-2CD2455FWD-IW</t>
  </si>
  <si>
    <t>Камера видеонабл. DS-2CD1643G0-IZ 2,8-12мм</t>
  </si>
  <si>
    <t>Телефон аппарат Panasonic КХ-ТS 2350</t>
  </si>
  <si>
    <t xml:space="preserve">Мультиплексор оптический МО-4Е1-FE-48/220 в к-те SFP модулем </t>
  </si>
  <si>
    <t>Камера видеонабл. DS-2CD2043G0-I</t>
  </si>
  <si>
    <t>Видеорегистратор DS-7608NI-Q2</t>
  </si>
  <si>
    <t>Камера видеонаблюдения Hikvision DS-2CD2347G2-LU(С)</t>
  </si>
  <si>
    <t>Видеорегистратор DS-9664NI-I8-NVR-64канала</t>
  </si>
  <si>
    <t>Видеокамера, Hikvision 2 CD 1643GO-IZ  (2.8-12 мм)</t>
  </si>
  <si>
    <t>Коммутатор РоЕ-свитч DS-3Е0105Р-Е(В) (4 канальный)</t>
  </si>
  <si>
    <t>Видеокамера Hikvision DS-2CD2455FWD-IW</t>
  </si>
  <si>
    <t>Металлодетектор ручной</t>
  </si>
  <si>
    <t>Телефон аппарат Panasonic KX-TS 580 MX</t>
  </si>
  <si>
    <t>Видеорегистратор Hirvision DS-7764NI-K4 64-канальный</t>
  </si>
  <si>
    <t>Камера видеонаблюдения DS-2CD2T45G0P-I</t>
  </si>
  <si>
    <t>Телефон Panasonic KX-TS887MX</t>
  </si>
  <si>
    <t>Записывающее устройство Hikvision DS-7732 NI-K4</t>
  </si>
  <si>
    <t>Радиостанция портативная (Рация) Kirisun DP585 DMR UNF</t>
  </si>
  <si>
    <t>Телефонный аппарат Panasonic  KXTS 500 MX</t>
  </si>
  <si>
    <t>Коммутатор РоЕ-свитч DS-3Е0318Р-Е(В) (16 канальный)</t>
  </si>
  <si>
    <t>Камера  видеонаблюден. DS-2CE  16D5T-{A}  VFIT 3</t>
  </si>
  <si>
    <t>Телефон Panasonic KX-TSC542CID</t>
  </si>
  <si>
    <t xml:space="preserve">Видеопроектор LCD </t>
  </si>
  <si>
    <t>Рация Hytera TC 320</t>
  </si>
  <si>
    <t>Аппарат телефонный Panasonik KX-TS2350 RUS</t>
  </si>
  <si>
    <t>Телефонный аппарат "Комтел-735"</t>
  </si>
  <si>
    <t>Телефонный аппарат Panasonic  KX-TS 813 MX</t>
  </si>
  <si>
    <t>Видеопроектор   LCD</t>
  </si>
  <si>
    <t>Телефонный аппарат Panasonic KX-TSC960CID</t>
  </si>
  <si>
    <t>Записывающее устройство видеорегистратор на 8 групп</t>
  </si>
  <si>
    <t>Системный телефон аппарат Panasonic КХ-DТ 543</t>
  </si>
  <si>
    <t>Маъиший техникалар</t>
  </si>
  <si>
    <t>Электромагнитный расходомер Д 100</t>
  </si>
  <si>
    <t>Подтоварник кухонный ПК-7-5 (1500х700х420)</t>
  </si>
  <si>
    <t xml:space="preserve">Стеллаж кухонный СК 5-5 нерж.(1500х516х1740) (500х1500х1740мм) </t>
  </si>
  <si>
    <t>Водонагреватель ARISTON 50 л.</t>
  </si>
  <si>
    <t>Стеллаж модульный 980х400х1400мм для сушки тарелок 5 ти полочный</t>
  </si>
  <si>
    <t>Кондиционер  AUX-18</t>
  </si>
  <si>
    <t>Стеллаж для сушки тарелок ССТ-4-2 с лотком для сбора воды</t>
  </si>
  <si>
    <t>Стеллаж СК 5-6 нерж (1500х616х1740)</t>
  </si>
  <si>
    <t>Электрическая кухонная вытяжка ARTEL "ART-0190 Elite"</t>
  </si>
  <si>
    <t>Электроводонагреватель " Vitech" 10л</t>
  </si>
  <si>
    <t>Аппарат (Karcher) высокого давления К 7 Full Control в комплекте с водяным фильтром</t>
  </si>
  <si>
    <t>Ванна моечная 3-х секционная ВМП 6-3-5 РЧ краш разборная</t>
  </si>
  <si>
    <t>Телевизор IMMER 55" ME650U</t>
  </si>
  <si>
    <t>Бытовой холодильник HS 117 RN</t>
  </si>
  <si>
    <t>Водонагреватель ARISTON-100л</t>
  </si>
  <si>
    <t>Телевизор марки Artel модели TV LED 65/S9000</t>
  </si>
  <si>
    <t>Кондиционер ART 09 HR</t>
  </si>
  <si>
    <t>Мясорубка М-50С стационарная на 220В</t>
  </si>
  <si>
    <t>Гелеколлектор вакумний солничний вода нагреватель</t>
  </si>
  <si>
    <t>Телевизор  Artel модели TV LED 43/A9000</t>
  </si>
  <si>
    <t>Телевизор 75" QE75Q77AU</t>
  </si>
  <si>
    <t>Холодильник Artel</t>
  </si>
  <si>
    <t>Электроводонагреватель Royal 80л.</t>
  </si>
  <si>
    <t>Сокоохладитель LSJ 18x2</t>
  </si>
  <si>
    <t>Телевизор ARTEL TV LED 55/A9000 Smart</t>
  </si>
  <si>
    <t>Телевизор SSMART LED 55D Android</t>
  </si>
  <si>
    <t>Телевизор ART-55/A9000</t>
  </si>
  <si>
    <t>Диспансер для воды марки ELECTRONIX модель YLR-FA-1178</t>
  </si>
  <si>
    <t>Телевизор TV LED 55AU20H(Artel)</t>
  </si>
  <si>
    <t>Удлинитель телескопический (для ИСП-РМ 1401)</t>
  </si>
  <si>
    <t>Прилавок для столовых приборов и подносов с хлебницей ПСПХ-70М (нерж)</t>
  </si>
  <si>
    <t>Чайник тефаль</t>
  </si>
  <si>
    <t>Профессиональная аппарат высокого давления Karcher HD6/12-4C.</t>
  </si>
  <si>
    <t>Кондиционер ART 18 HM</t>
  </si>
  <si>
    <t>Карчер</t>
  </si>
  <si>
    <t>ХОЛОДИЛЬНИК</t>
  </si>
  <si>
    <t>Кофеварка Artel CM4276</t>
  </si>
  <si>
    <t>Газонокосилка электрическая на колесах</t>
  </si>
  <si>
    <t>Кондиционер ART-12HG</t>
  </si>
  <si>
    <t>Промышленный пылесос NT65/2 Ap Karcher</t>
  </si>
  <si>
    <t>Телевизор TV LED 43AF90G(Artel)</t>
  </si>
  <si>
    <t>Пылесос  "SAMSUNG" модель SC-5660</t>
  </si>
  <si>
    <t>Телевизор Samsung 43"</t>
  </si>
  <si>
    <t>Микроволновая печ "Самсунг"</t>
  </si>
  <si>
    <t>Газ плита Artel</t>
  </si>
  <si>
    <t>Кофемашина Delonghi Magnifico S ECAM22 360S</t>
  </si>
  <si>
    <t>Холодильник ART HD 228 FN</t>
  </si>
  <si>
    <t>Телевизор Artel TV LED 43/A9000</t>
  </si>
  <si>
    <t>Плоскопанельный телевизор 55" (Artel TV A55 KU5500)</t>
  </si>
  <si>
    <t>Кондиционер ART 12HM   Аrtel</t>
  </si>
  <si>
    <t>Кипятильник воды электрический КВЭ-30</t>
  </si>
  <si>
    <t>Кондиционер ART SIC1W12HE</t>
  </si>
  <si>
    <t>Чайник электрический (1,5л.-3л.)</t>
  </si>
  <si>
    <t>Газонокосилка (бензиновая-электрическая) ручная "Триммер" с эл.двиг.</t>
  </si>
  <si>
    <t>Чайник электрический  2,2л.</t>
  </si>
  <si>
    <t>Телевизор ARTEL UA75H3502</t>
  </si>
  <si>
    <t xml:space="preserve">Пылесос Samsung </t>
  </si>
  <si>
    <t>Холодильник HD-316 FN</t>
  </si>
  <si>
    <t>Электрическая кофе-машинка Philips 3000 HD8829/09</t>
  </si>
  <si>
    <t>Кулер электрический ART-1740</t>
  </si>
  <si>
    <t>Кофемашинка Philips 3100</t>
  </si>
  <si>
    <t>Кофеварка</t>
  </si>
  <si>
    <t>Прокат валлари (бандаж)</t>
  </si>
  <si>
    <t>Оргтехника</t>
  </si>
  <si>
    <t>Термопаста для  CPU</t>
  </si>
  <si>
    <t>Картридж для ленточной библиотеки HPE StoreEver MSL6480 15TB</t>
  </si>
  <si>
    <t>UPS (источ.беспер.питания)</t>
  </si>
  <si>
    <t>Проходные клеммы-UT4-3044102</t>
  </si>
  <si>
    <t>Коннектор RJ-45</t>
  </si>
  <si>
    <t>Компенсатор (вставка гибкая EPDM) Ру16 Ду-65</t>
  </si>
  <si>
    <t>Силиконовая лента для термоусадочного тонера 1.6 метр (36*10, рабочая температура 130-150 °С)</t>
  </si>
  <si>
    <t>Тонер НР1010</t>
  </si>
  <si>
    <t>Фотоаппарат Sony ILCE-7M4K в комплекте с зум-объективом SEL2870</t>
  </si>
  <si>
    <t>Кулер (вентилятор) FAN-t1</t>
  </si>
  <si>
    <t>Моноблок Pixel CPU Intel Core i3-10100  23.8"(24"), Web Camera</t>
  </si>
  <si>
    <t>Картридж для принтера МФУ-421</t>
  </si>
  <si>
    <t>UPS AVT-1000</t>
  </si>
  <si>
    <t>Батарейки пальчик. 1.5 вт</t>
  </si>
  <si>
    <t>Принтер МФУ Canon MF421DW с USB кабелем</t>
  </si>
  <si>
    <t>Батарейки -3,6 вт</t>
  </si>
  <si>
    <t>Тонер чёрный на копировальный аппарат А0 Ricoh MPW2401</t>
  </si>
  <si>
    <t>Принтер МФУ I-SENSYS MF 264 с USB шнуром</t>
  </si>
  <si>
    <t>Тонер IR2520</t>
  </si>
  <si>
    <t>Фотобарабан НР1005</t>
  </si>
  <si>
    <t>Картридж 136A для принтера HP МF-236</t>
  </si>
  <si>
    <t>TP POS-моноблок Модель: G150 15" LED Single Screen CPU J1800 (в комплекте считыватель карт и кронштейн для моноблока)</t>
  </si>
  <si>
    <t>Фотобарабан НР1010</t>
  </si>
  <si>
    <t>ПРИНТЕР CANON 2900</t>
  </si>
  <si>
    <t>Адаптер  SM, SC/UPC</t>
  </si>
  <si>
    <t>Внешний жесткий диск USB 3,0  1ТВ</t>
  </si>
  <si>
    <t>Тонер Canon IR2016</t>
  </si>
  <si>
    <t>ТХ ва ЁХ махсулотлари</t>
  </si>
  <si>
    <t>Противогаз ГП-7</t>
  </si>
  <si>
    <t>Огнетушитель модуль</t>
  </si>
  <si>
    <t>Шкаф металический</t>
  </si>
  <si>
    <t>Рукава пожарная  -51 мм 16 бар</t>
  </si>
  <si>
    <t>Шкаф пожарний  ПШ - 5</t>
  </si>
  <si>
    <t>пояс предохранительный  серии ПП-Л-32</t>
  </si>
  <si>
    <t>Страховочный комплект для альпинистов</t>
  </si>
  <si>
    <t>Огнетушитель  ОУ-80</t>
  </si>
  <si>
    <t>Пожарный щит в комплекте</t>
  </si>
  <si>
    <t>Рукава пожарная - 66 мм</t>
  </si>
  <si>
    <t>Станция зарядная для порошковых огнетушителей (СЗП "Валерия")</t>
  </si>
  <si>
    <t>Рукав  пожарный д 66 . 16 бар. гайка ГР -70.ствол  РС -70</t>
  </si>
  <si>
    <t>Насос для сатуратора RO-900-220в</t>
  </si>
  <si>
    <t>Шланг с распылителем для огнетушителей</t>
  </si>
  <si>
    <t>Пожарный рукав</t>
  </si>
  <si>
    <t>Рукав пожарный  д.51.  16 БАР с  гайка ГР -50  ствол  РС 50</t>
  </si>
  <si>
    <t>Огнетушитель ОВП-100</t>
  </si>
  <si>
    <t>Огнетушитель ОУ-5</t>
  </si>
  <si>
    <t>Огнетушитель  ОУ-10</t>
  </si>
  <si>
    <t>Противогаз пром М-88</t>
  </si>
  <si>
    <t xml:space="preserve">Рукав пожарный д 51 . 10  бар </t>
  </si>
  <si>
    <t>Огнетушитель ОП-2</t>
  </si>
  <si>
    <t>кран пожарный д50</t>
  </si>
  <si>
    <t>Ящик пожарный  алюм.</t>
  </si>
  <si>
    <t>Огнетушитель  ОУ-8</t>
  </si>
  <si>
    <t>Шкаф пожарный  ПШ-5</t>
  </si>
  <si>
    <t>Рукава пожарная  д- 66 мм с гайкой  и стволом</t>
  </si>
  <si>
    <t>Филтрлар</t>
  </si>
  <si>
    <t>Фильтрующие патроны для фильтра ФЩ 150 А</t>
  </si>
  <si>
    <t xml:space="preserve">Фильтр HC8304FKS39H </t>
  </si>
  <si>
    <t>Фильтроэлемент SF 510 M90</t>
  </si>
  <si>
    <t>Сменный воздушный фильтр шкафов 760х350мм</t>
  </si>
  <si>
    <t>Сменный воздушный фильтр шкафов 760х550мм</t>
  </si>
  <si>
    <t>Фильтроэлемент 01NR1000.10VG.10.B.P.</t>
  </si>
  <si>
    <t>Фильтроэлемент  01Е,2001,10VG</t>
  </si>
  <si>
    <t>Фильтр 0330 R 010</t>
  </si>
  <si>
    <t>Фильтроэлемент 01Е,900,10VG</t>
  </si>
  <si>
    <t>Фильтр 0140 D 010</t>
  </si>
  <si>
    <t>Фильтроэлемент HSV-EL-0608 (HSV-EL20A25A)</t>
  </si>
  <si>
    <t>Фильтроэлемент HSV-EL-1012 (HSV-EL-32A40A)</t>
  </si>
  <si>
    <t>Фильтр 0330 R 005</t>
  </si>
  <si>
    <t>Фильтроэлемент 0095 D 010 ON</t>
  </si>
  <si>
    <t>Фильтроэлемент UE219AS08Z</t>
  </si>
  <si>
    <t>Фильтроэлемент 0240 D 010 ON</t>
  </si>
  <si>
    <t>ФИЛЬТР  RFW 7800BW</t>
  </si>
  <si>
    <t>Воздушный фильтр и масленка 1/2" М с манометром и регулятором</t>
  </si>
  <si>
    <t>Фильтр сетчатый магнитный тип 021Y (корпус) DN200мм PN 16бар 800м3/час</t>
  </si>
  <si>
    <t>Фильтроэлемент UE319AS20Z</t>
  </si>
  <si>
    <t>Фильтр сетчатый 0,08 ВС 42-54</t>
  </si>
  <si>
    <t>Фильтр газовый № 3 SHM-G SHG/F-L12000303</t>
  </si>
  <si>
    <t>Фильтроэлемент 0240 D 005 ON</t>
  </si>
  <si>
    <t>Фильтр MF4002P25NBP01</t>
  </si>
  <si>
    <t>Фильтроэлемент UE219AN08Z</t>
  </si>
  <si>
    <t>Фильтр кислородный №2 SHM-0 SHO/F-L12000228</t>
  </si>
  <si>
    <t>Фильтр кислородный №1 SHM-0 SHO/F-L12BO25</t>
  </si>
  <si>
    <t>Фильтр-влагоотделитель 25-40/ДВ41-16 Ду-25мм</t>
  </si>
  <si>
    <t>Фильтр щелевой ФДЖ 50</t>
  </si>
  <si>
    <t>Фильтр гидравлического масла WY-600x3002</t>
  </si>
  <si>
    <t>Фильтр для всасывания ¾ дюйма М90</t>
  </si>
  <si>
    <t>фильтр напорный 2ФГМ32-10М</t>
  </si>
  <si>
    <t>Фильтр ДОТ 320 марки А2В1Е1К1Р3D</t>
  </si>
  <si>
    <t>Масляный фильтр AtlasCopca</t>
  </si>
  <si>
    <t>ФИЛЬТР ГАЗОВЫЙ 77/PN</t>
  </si>
  <si>
    <t>Фильтр гидравлического масла MF1002 P25NBP01</t>
  </si>
  <si>
    <t>Фильтроэлемент 01Е.360.3VG (8.360.О3ВН4)</t>
  </si>
  <si>
    <t>Масляный сепаратор AtlasCopca</t>
  </si>
  <si>
    <t>Комплект на дренажный клапан EWD330M 2901-1592-30</t>
  </si>
  <si>
    <t>фильтр элемент масла 1621737800</t>
  </si>
  <si>
    <t>Фильтр QP S/DF-A (EA4925)</t>
  </si>
  <si>
    <t>Озиқ овқатлар</t>
  </si>
  <si>
    <t>Колбаса полукопченая</t>
  </si>
  <si>
    <t>Вода не газированная 1 литр</t>
  </si>
  <si>
    <t>Помидоры</t>
  </si>
  <si>
    <t>Томатная паста в банках 1,1 кг</t>
  </si>
  <si>
    <t>Қадоқлаш инвентарлари</t>
  </si>
  <si>
    <t>МЕШКИ  "Биг-Бег" полипропиленовый (раз:80Х80Х130 см 4-Х стропные)</t>
  </si>
  <si>
    <t xml:space="preserve">Мешки "Биг-бег" полипропиленовые (раз: 80х80х100 см) </t>
  </si>
  <si>
    <t>МЕШКИ  "Биг-Бег" полипропиленовый (раз:80Х80Х60 см 4-Х стропные логотипов)</t>
  </si>
  <si>
    <t>Шпуля (втулка бумажная)  D-100мм,L-500мм,Т-5мм.</t>
  </si>
  <si>
    <t>Мешки  "Биг-Бег" полипропиленовые</t>
  </si>
  <si>
    <t>Бачок 40 л</t>
  </si>
  <si>
    <t>Электро асбоблар</t>
  </si>
  <si>
    <t>Отбойный  молоток  BOSCH  11 E</t>
  </si>
  <si>
    <t>Насадка для алмазной пасты 6 мкм</t>
  </si>
  <si>
    <t>ВЫСОКАЧАСТОТНЫЙ  ВИБРАТОР</t>
  </si>
  <si>
    <t>Молоток отбойный электрический</t>
  </si>
  <si>
    <t>Углошлифмашинка  BOSCH - 230</t>
  </si>
  <si>
    <t>Шуруповерт</t>
  </si>
  <si>
    <t xml:space="preserve">Болгарка CROWN 180 мм 1300W
 </t>
  </si>
  <si>
    <t>Углошлифмашинка  д -230</t>
  </si>
  <si>
    <t>Углошлифмашинка  2200вт</t>
  </si>
  <si>
    <t>Углошлифмашинка  BOSCH - 180</t>
  </si>
  <si>
    <t>Розетки внутренние двойной</t>
  </si>
  <si>
    <t>Вибратор глубинный  ZN-70  1,5кВт 220в (с рукавами)</t>
  </si>
  <si>
    <t>Набор электро монтаж.</t>
  </si>
  <si>
    <t>Углошлифмашинка  BOSCH - 125</t>
  </si>
  <si>
    <t>Перфоратор электрич  МАКИТА 4001</t>
  </si>
  <si>
    <t xml:space="preserve">Дрель  электрический  </t>
  </si>
  <si>
    <t>Углошлифмашинка  д -180</t>
  </si>
  <si>
    <t>Дрель пневматическая</t>
  </si>
  <si>
    <t>Аккумуляторный дрель ( шруповерт)</t>
  </si>
  <si>
    <t xml:space="preserve">Углошлифмашинка  2500 Вт, 6600 оборот/мин </t>
  </si>
  <si>
    <t xml:space="preserve">Перфоратор электрический  </t>
  </si>
  <si>
    <t>Плоскогубцы</t>
  </si>
  <si>
    <t>Электроизоляция махсулотлари</t>
  </si>
  <si>
    <t>Стеклотекстолит  СГЭФ-У  0.5 - 14 мм</t>
  </si>
  <si>
    <t>Материал  РЭН  05 мм</t>
  </si>
  <si>
    <t>Стеклотекстолит СТЭФ-У 3мм</t>
  </si>
  <si>
    <t>Стеклотекстолит СТЭФ-У 1,мм</t>
  </si>
  <si>
    <t>Лента стеклянная ЛСЭБ /СТЕКЛОЛЕНТА</t>
  </si>
  <si>
    <t>Бумага электроизляционная асбестовая   толшина 0,2-0,3 мм</t>
  </si>
  <si>
    <t>Стеклотекстолит СТЭФ-У 0,55мм</t>
  </si>
  <si>
    <t>Стеклолакоткань  ЛСК</t>
  </si>
  <si>
    <t>Изоляционный материал 504 Goge - Foil  2400х1000х1,0мм</t>
  </si>
  <si>
    <t>Лакоткань ЛШМ</t>
  </si>
  <si>
    <t>Слюдонитовая  лента ЛСК</t>
  </si>
  <si>
    <t>Электронить</t>
  </si>
  <si>
    <t>"Стеклотекстолит листовой 30x1000x1580 мм СТЭФ ГОСТ 12652-74"</t>
  </si>
  <si>
    <t>Термоусадочная трубка Ду-6</t>
  </si>
  <si>
    <t>"Стеклотекстолит листовой 25x1000x1580 мм СТЭФ ГОСТ 12652-74"</t>
  </si>
  <si>
    <t>Қоғоз ва констоварлар</t>
  </si>
  <si>
    <t>Бумага самоклеящаяся 100 х 60 мм</t>
  </si>
  <si>
    <t>Кресло антистатистического исполнения АЕС03536</t>
  </si>
  <si>
    <t>Операционная карточка ДСП-100</t>
  </si>
  <si>
    <t>Операционная карточка АКОС</t>
  </si>
  <si>
    <t>Бланка свидетельство о поверке средств измерений</t>
  </si>
  <si>
    <t>Электротехник қурилмалар</t>
  </si>
  <si>
    <t>Прозрачные маркеры замкнутого профиля с карманом для установки пластиковых ярлычков типа PFС или профиля PP  РТ+02021А PARTEX</t>
  </si>
  <si>
    <t>Генератор 2 JF 200 ALTERNATOR</t>
  </si>
  <si>
    <t>Генератор дизельный KIPOR KDE 75 E3</t>
  </si>
  <si>
    <t>Преобразователи частоты Delta Electronics  VFD1320CP43B-21  (132кВт 3ф 400В) серии CP2000</t>
  </si>
  <si>
    <t>Двигатель 7133493 с 40 зеркал.секциями Delta 458DW2LM11209A 24V DC 0,85W</t>
  </si>
  <si>
    <t xml:space="preserve">Частотный преобразователь VACON 3х380В 315кВт </t>
  </si>
  <si>
    <t>Аккумуляторный батарея 12V-2OPZV-100 С=1024AH</t>
  </si>
  <si>
    <t>Коммутационные элементы с 2 контактными элементами (1 НО + 1 НЗ)3SB34 00 – 0АA SIEMENS</t>
  </si>
  <si>
    <t>Вибропитатель ПЭВ 500/300х2000-30</t>
  </si>
  <si>
    <t xml:space="preserve">Питатель вибрационный с электромагнитным приводом ПЭВ 12х20 </t>
  </si>
  <si>
    <t>Блок микропроцессорный релейной защиты БЭМПРУ-ВЛ.1.220Д</t>
  </si>
  <si>
    <t>Блок микропроцессорный релейной защиты БЭМП-ДТЗ  04.1.220.2</t>
  </si>
  <si>
    <t>Блок микропроцессорный релейной защиты БЭМП-ДЗТ  3.2.115.2</t>
  </si>
  <si>
    <t>Эл.двигатель 4МТМ 132квт 600об/м</t>
  </si>
  <si>
    <t>Блок микропроцессорный релейной защиты БЭМП-ЦС</t>
  </si>
  <si>
    <t>Блок микропроцессорный релейной защиты БЭМП-ДТЗ  03.1.220.2</t>
  </si>
  <si>
    <t>Блок микропроцессорный релейной защиты БЭМП-ДТ З 02.1.220.2</t>
  </si>
  <si>
    <t>Электродвигатель 4МТН 312-6У1  15кВт 957 (950)об/мин IM1001</t>
  </si>
  <si>
    <t>Электродвигатель АО 2-101-6У2, мощность 110 кВт, частота вращения 1000 об/мин, монтажное исполнение IM1001</t>
  </si>
  <si>
    <t>Электродвигатель 4МТН 311-6У1  11кВт 950 (1000)об/мин IM1001</t>
  </si>
  <si>
    <t>Электродвигатель МТН(MTF) 411-6P-22кВт 960об/мин IM1003</t>
  </si>
  <si>
    <t>Агрегат сварочный АДД-4004МВ Урал</t>
  </si>
  <si>
    <t>Инвертор (преобразователь) SK5402 перемен.тока 380-480В. Мощность двигателя: 90/75 кВт</t>
  </si>
  <si>
    <t>Крановый двигатель 4МТН280L104 Ух1, мощность 75 кВт, частота врашения 582 об/мин, монтажное исполнение IM:1003</t>
  </si>
  <si>
    <t>Выключатель вакумный ISM/TEL-12-31,5/2000</t>
  </si>
  <si>
    <t>Инкрементальный датчик скорости 1000 имп/об, HTL,    fmax=120 кГц 2 последовательности импульсов + нулевой тип POG 10 DN 1000 I HUBNER</t>
  </si>
  <si>
    <t>Кабель LAPP kabel stuttgart OLXLEX heat 180ms 7x1,5</t>
  </si>
  <si>
    <t>Опорный изолятор ИОС 50 3000 А</t>
  </si>
  <si>
    <t>Тормозной резистор  RUFC  110HPR2000.1.6R8</t>
  </si>
  <si>
    <t>Электродвигатель 4МТН 412-8У1  22кВт 715об/мин IM1003</t>
  </si>
  <si>
    <t>Электродвигатель MTF 312-6  15кВт 950об/мин IM2001</t>
  </si>
  <si>
    <t>ТРАНСФОР.ТПЛК 10-200/5</t>
  </si>
  <si>
    <t>Транспортерные ролики ф 102х950</t>
  </si>
  <si>
    <t>Генератор дизельный Модель А1709137 13kVa/10kW</t>
  </si>
  <si>
    <t xml:space="preserve">Электродвигатель  Ас с к.з.р мощность 132 кВт, частота вращения 1500 об/мин,   </t>
  </si>
  <si>
    <t>Кабель Belden 89504 L 108998 4PR24 Shielded</t>
  </si>
  <si>
    <t>Электродвигатель АО 2-101-6У2 DSO100L25, мощность 17 кВт, частота вращения 2000 об/мин,    монтажное исполнение IM1001</t>
  </si>
  <si>
    <t>Кабель Elettrotek kabel bihf-0 2x1,5</t>
  </si>
  <si>
    <t>Электродвигатель коротко замкнутым ротором 4МТКМ2П280 L10  75кВт 600об/мин 175А</t>
  </si>
  <si>
    <t xml:space="preserve">Коммутационные элементы с 1 контактным элементом (1 Н3)3SB34 00 – 0CA SIEMENS </t>
  </si>
  <si>
    <t xml:space="preserve">Коммутационные элементы с 1 контактным элементом (1 НО)3SB34 00 – 0BA SIEMENS </t>
  </si>
  <si>
    <t>Трансформатор тока ТГФМ 2000/1</t>
  </si>
  <si>
    <t>Преобразователь частоты DELTA С2000 3х400В 11кВт со стройным тормозным ключом</t>
  </si>
  <si>
    <t>Датчик SICK WT45-P260</t>
  </si>
  <si>
    <t xml:space="preserve"> РЕЛЕ тока EOCR 3DM2-WRDUW 100-250В, 0,5-60А</t>
  </si>
  <si>
    <t>Электродвигатель 5А 250 М4  90кВт 1485 об/мин IM1081</t>
  </si>
  <si>
    <t>Энергетик қурилмалар</t>
  </si>
  <si>
    <t>Насос Д1250-65 с эл.двиг. 250кВт 1500 об/м</t>
  </si>
  <si>
    <t>Фильтровальный рукава ᴓ 150 х 8100 мм</t>
  </si>
  <si>
    <t>Дымосос ДН №12,5 исп.1; с электродвигателем</t>
  </si>
  <si>
    <t>насос д630-90 на раме</t>
  </si>
  <si>
    <t>Солнечная электростанция (СЭС) на 30 кВт с сетевой инвертор grid-tie, on-grid</t>
  </si>
  <si>
    <t>Вентилятор крышной ВКР №10 с эл.двигателем</t>
  </si>
  <si>
    <t xml:space="preserve">Насосный агрегат для сточных  (фекальный) вод     
Q = 140м³/час.,   H = 44метр с электродвигателем </t>
  </si>
  <si>
    <t>Затвор дисковый поворотный Ду300 с электроприводом IP - 67</t>
  </si>
  <si>
    <t>Вентилятор R2Е250-AS47-26 ebmpapst, 230, 50-60 Гц, 115/215Вт, 0,7/0,95А, 2600/2700 1/мин</t>
  </si>
  <si>
    <t>Агрегат электронасос ГрАТ 170/40/П-2,2 с эл.двиг. 55кВт 1500об/мин</t>
  </si>
  <si>
    <t>Аэратор ПАМ 24-4/1500 поворотный</t>
  </si>
  <si>
    <t>Вентилятор RITTAL SK3241.100 230V, 50-60Гц, 0,26/0,24А, 40/42W</t>
  </si>
  <si>
    <t>Солнечная электростанция (СЭС) на 3 кВт с сетевой инвертор grid-tie, on-grid</t>
  </si>
  <si>
    <t>Вентилятор центробежной ВЦ 4-75 №12,5 исп №1 с электродвигателем</t>
  </si>
  <si>
    <t>НАСОСНЫЙ АГРЕГАТ Wilo SCP 250/450HA-315/4</t>
  </si>
  <si>
    <t>Солнечная электростанция (СЭС) на 10 кВт с сетевой инвертор grid-tie, on-grid</t>
  </si>
  <si>
    <t>Фильтр ФЯС-F(А) 926.22c 610х610х292мм</t>
  </si>
  <si>
    <t>Агрегат  насосный  Д320/50  с  эл.двиг.  75  кВт,  1500  об/мин.  Q=320  м3/час,  Н=50м</t>
  </si>
  <si>
    <t>Фильтровальный рукава ᴓ 150 х 4310 мм</t>
  </si>
  <si>
    <t>Агрегат эл насосный  ЭЦВ-12-255-30</t>
  </si>
  <si>
    <t>Агрегат электронасос ЦНСГ 60-250 с эл.двиг. 75кВт 1470об/мин</t>
  </si>
  <si>
    <t>Агрегат эл насосный  ЭЦВ-10-160-50 МК</t>
  </si>
  <si>
    <t>Агрегат электронасос КМ(Х) 100-250 с эл.двиг.37кВт 2900об/м</t>
  </si>
  <si>
    <t>Агрегат электронасосный ХМ 50/32 К5 с эл.двиг. 7,5кВт 2900об/мин.</t>
  </si>
  <si>
    <t>Вентилятор ВЦ4-75 №10 исп.5 лев-прав.вр. с эл.двиг.</t>
  </si>
  <si>
    <t>Вентилятор крышной ВКР №8 с эл.двигателем</t>
  </si>
  <si>
    <t xml:space="preserve">Газоанализатор АНТ-3М </t>
  </si>
  <si>
    <t xml:space="preserve">Рабочее колесо для вентилятора ВР (ВЦ) 4-75 №10 </t>
  </si>
  <si>
    <t>Насос Х 100-80-160 с  эл. двиг. 11 квт 3000 об/м</t>
  </si>
  <si>
    <t>Агрегат электронасос К100-65-200</t>
  </si>
  <si>
    <t>Ротор 12НДС</t>
  </si>
  <si>
    <t>Фильтровальный рукава ᴓ 150 х 5000 мм</t>
  </si>
  <si>
    <t>Насос НКУ 250</t>
  </si>
  <si>
    <t>Вентилятор GF RU 630 ТSV, 22кВт. 3000 об/мин.</t>
  </si>
  <si>
    <t>Агрегат насосный К80-65-160 с эл. двиг. 7,5 кВт, 1500 об/мин.</t>
  </si>
  <si>
    <t>Агрегат электронасос Х80-50-160-К-С-У2</t>
  </si>
  <si>
    <t>Рабочее колесо РК-24М-3-(7) для вентилятора ВГ-24М</t>
  </si>
  <si>
    <t>Вентилятор ВР14-46 №5 с эл.двиг. 5,5 (7,5) кВт 1000 об/мин</t>
  </si>
  <si>
    <t>Компенсатор EKO 40RA/03262049</t>
  </si>
  <si>
    <t>Вентилятор радиальный в/давл. ВР12-26 №5 исп.1 лев-прав обр. 45кВт 3000об/мин</t>
  </si>
  <si>
    <t>Клапан DKR 250 Z003F450D</t>
  </si>
  <si>
    <t>Назорат ўлчов жихозлари</t>
  </si>
  <si>
    <t>Погружная термопара тип В длина 1200мм</t>
  </si>
  <si>
    <t>Приемник (GAMMA детектор LB 6739w-II ID: 48452-II)</t>
  </si>
  <si>
    <t>Весовые датчики CAS WBK-100 тн</t>
  </si>
  <si>
    <t>Датчики давления Метран-150CG5 (0...40kgs/sm2)</t>
  </si>
  <si>
    <t>Датчик уровня топлива для GPS мониторинг</t>
  </si>
  <si>
    <t>Термометр сопротивления Pt100, диаметром=10mm, L=200mm</t>
  </si>
  <si>
    <t>Преобразователь давления измерительный АИР-20/М2-Н/ДИ/160/-/-/М20/11N/АЗИ2/t4070/A00/0...2,5МПа/-/42/кб-17/-/IP65/-/-/-/T1A/-/-/-/-/ГП/</t>
  </si>
  <si>
    <t>ПИРОМЕТР ПЕРЕНОСН.RFYЗILSC</t>
  </si>
  <si>
    <t xml:space="preserve">Манометр гругопорщневой МП-600 </t>
  </si>
  <si>
    <t>Термопреобразователь с унифицированным выходным сигналом ТСМ У-205 Ex-H (-50...150C) L-200mm; кл.т 0,5</t>
  </si>
  <si>
    <t>Преобразователь температуры КТХА 02.21-000-к1-О-К-1,2-20000</t>
  </si>
  <si>
    <t>Весовые датчики CAS DBK-100 тн</t>
  </si>
  <si>
    <t>Тягонапоромер ПКД-1115</t>
  </si>
  <si>
    <t>Supertemp, Погружные термопары, Тип В, длина 600мм, защитный  колпачок Медь</t>
  </si>
  <si>
    <t>Стационарный газоанализатор Хоббит-Т-Т-О2-CH4-H2S-NH3-CO2</t>
  </si>
  <si>
    <t>Напоромер ПКД-1105</t>
  </si>
  <si>
    <t>Термометр сопротивления ТСМТ – 0879-01, 50М/С/З/-50/+200, схема соединения 3-х проводная, длина монтажной части 100мм, диаметр монтажной части 10мм</t>
  </si>
  <si>
    <t>LC33025330 Внутренний компенсационный кабель CELOX дл.3000мм</t>
  </si>
  <si>
    <t>Термопара Positherm Non-Splash алюминиевый колпачок дл 1200/500 NS мм</t>
  </si>
  <si>
    <t>LC33025430 Внутренний компенсационный кабель POSITERM дл.3000мм</t>
  </si>
  <si>
    <t>Датчик избыточного давления до 10 кгс/см² (ЭЛЕМЕР)</t>
  </si>
  <si>
    <t xml:space="preserve">Измеритель-сигнализатор поисковый марки РМ 1701М </t>
  </si>
  <si>
    <t>Камера видеонаблюдения DS-2DE5425IW-AE (DS-2DE 4425IW-AE)</t>
  </si>
  <si>
    <t>Преобразователь температуры КТХА 01.08-020-к2-И-С10-20-1000-М27</t>
  </si>
  <si>
    <t>ТЕНЗОДАТЧИК WBK (50 T) C3 CAS</t>
  </si>
  <si>
    <t>Блок питания для прибора Multi-Lab III</t>
  </si>
  <si>
    <t>LC33025325 Внутренний компенсационный кабель  Celox  дл2500мм</t>
  </si>
  <si>
    <t>Весовой индикатор CAS CI-5010A</t>
  </si>
  <si>
    <t>ТЕРМАПАРЫ ТХА /К/20</t>
  </si>
  <si>
    <t>Термопреобразователь ТХАУ-205/М/18/АГ-10//С/t1070/ХА(К)/0...+1200/1000/20/1,5/ГП</t>
  </si>
  <si>
    <t>Тензодатчик HBS-50L(C3) CAS 50кг</t>
  </si>
  <si>
    <t>Ультразвуковой счетчик газа "Принц-М" G-16</t>
  </si>
  <si>
    <t>Лабораторные колбы стеклянные жаростойкие</t>
  </si>
  <si>
    <t>Датчик температуры типа T/C-K</t>
  </si>
  <si>
    <t>Термометр манометрический 0-100С</t>
  </si>
  <si>
    <t>Термометр манометрический ТКП-160 0-120ºC</t>
  </si>
  <si>
    <t>Указатели 220В и 380В</t>
  </si>
  <si>
    <t>Извещатель ИП 106</t>
  </si>
  <si>
    <t>Весы платформенные до 300кг 45х50 модель TCS-B</t>
  </si>
  <si>
    <t>Звонок г/б МЗ-1  220в</t>
  </si>
  <si>
    <t>Ультразвуковой толщиномер</t>
  </si>
  <si>
    <t>Лабораторные колбы измерительные</t>
  </si>
  <si>
    <t xml:space="preserve">Ультразвуковой газовый счетчик SARF GPRS K G-25 </t>
  </si>
  <si>
    <t>Индикатор  часового типа  ИЧ-25, 0-25мм</t>
  </si>
  <si>
    <t>Клеши Q-2т в сборе ПУ-0280.00СБ</t>
  </si>
  <si>
    <t>указатель напряжения  ПИН 80</t>
  </si>
  <si>
    <t>ТЕНЗОДАТЧИК BSA (500 L) C3 CAS</t>
  </si>
  <si>
    <t>ТЕРМОМЕТР ТКП-160 0-100</t>
  </si>
  <si>
    <t>ТЕРМОСИГНАЛИЗАТОР ТКП</t>
  </si>
  <si>
    <t>Электротехник аппаратлар</t>
  </si>
  <si>
    <t>Вентилятор осевой с защитной сеткой.W4D250-CI22-01 ebmpapst, 230/400V,50 Hz, 25W, 0,07А, 1400 1/min, 1010m3/h</t>
  </si>
  <si>
    <t>Блок микропроцессорный релейный защиты БМРЗ 101-2-Д-КЛ-01</t>
  </si>
  <si>
    <t>Автоматический выключатель ВА-45  2000/2000А  3Р выкатной</t>
  </si>
  <si>
    <t>Автоматический.выключатель ВА-45 2000/1600А 3Р выкатной</t>
  </si>
  <si>
    <t>Блок микропроцессорный релейный защиты БМРЗ 103-2-Д-ВВ-01</t>
  </si>
  <si>
    <t>Автоматический выключатель ВА-45 2000/630А</t>
  </si>
  <si>
    <t>Тормозной модуль DBU UFS 110 кВт 140А 400В (DBU-55-4)</t>
  </si>
  <si>
    <t>РУБИЛЬНИК РП-250 А</t>
  </si>
  <si>
    <t>Пускатель LC1F 185A 380v</t>
  </si>
  <si>
    <t>Автоматический выключатель 400v 6KA 2-пол. С 6А 5SL6206-7</t>
  </si>
  <si>
    <t>АВТОМАТ ВА55-41 1000А</t>
  </si>
  <si>
    <t>Командоконтроллер ККТ-68</t>
  </si>
  <si>
    <t>Пускатель ПМА 6100 160А</t>
  </si>
  <si>
    <t>РУБИЛЬНИК КРП-400 А</t>
  </si>
  <si>
    <t>Реле на 24в 55 34, 9.024.0090</t>
  </si>
  <si>
    <t>Пускатель Schneider LC1D170  250A</t>
  </si>
  <si>
    <t xml:space="preserve">Переключатель аварийная грибовидная кнопка 3SU1150-1HB20-1CG0 </t>
  </si>
  <si>
    <t>РУБИЛЬНИК РП-160 А</t>
  </si>
  <si>
    <t>Контактор КТ 6053  630А</t>
  </si>
  <si>
    <t>Пускатель ПМА3100</t>
  </si>
  <si>
    <t>Пост газоразборный ПГА-3,2-З</t>
  </si>
  <si>
    <t xml:space="preserve">Контакт неподвижный КТ 6023 160А </t>
  </si>
  <si>
    <t>Круглая кнопка с подсветкой красный
3SB3647-0AA21 SIEMENS</t>
  </si>
  <si>
    <t>Пускатель Schneider LC1D09  25A</t>
  </si>
  <si>
    <t>Круглая кнопка с подсветкой зеленный
3SB3647-0AA21 SIEMENS</t>
  </si>
  <si>
    <t>Контактор КТ 250 А</t>
  </si>
  <si>
    <t>Контактор КТПВ-623</t>
  </si>
  <si>
    <t>Контактор КТ 6043 400А</t>
  </si>
  <si>
    <t xml:space="preserve">Контактор КТПВ-624 </t>
  </si>
  <si>
    <t>Рубильник ПРП -250А</t>
  </si>
  <si>
    <t>Реле ВЛ38у (1-30сек) 110в</t>
  </si>
  <si>
    <t>РУБИЛЬНИК РП-100 А</t>
  </si>
  <si>
    <t>Командоконтрол.  ККП-1108</t>
  </si>
  <si>
    <t>Командоконтроллер ККТ -61</t>
  </si>
  <si>
    <t>Командоконтроллер ККТ -62</t>
  </si>
  <si>
    <t>Рэле РЭВ814</t>
  </si>
  <si>
    <t>Командоконтроллер ККТ-61</t>
  </si>
  <si>
    <t>Рубильник З -2 РП 400А</t>
  </si>
  <si>
    <t>Реле РЭО 401-16А</t>
  </si>
  <si>
    <t>РЕЛЕ РЭВ 815</t>
  </si>
  <si>
    <t>Кнопка красная 3SU1132-0AB20-1BA0</t>
  </si>
  <si>
    <t xml:space="preserve">Командоконтроллер (джойстик) крановый QT7B-6/401B+6/401B двухполюсной  </t>
  </si>
  <si>
    <t>Кнопка зеленая 3SU1132-0AB40-1BAO</t>
  </si>
  <si>
    <t>Концевой выключатель КУ-704</t>
  </si>
  <si>
    <t>Выключатель(включатель путевой) концевой КУ-703 с грузом</t>
  </si>
  <si>
    <t>Концевой(путевой включатель) выключатель КУ-701</t>
  </si>
  <si>
    <t>Концевой выключатель ВК-300</t>
  </si>
  <si>
    <t>Автоматический выключатель ВА-77М250 3п 250А</t>
  </si>
  <si>
    <t>Реле РЭВ 818</t>
  </si>
  <si>
    <t>Кабель маҳсулотлари</t>
  </si>
  <si>
    <t>Кабель ПвВнг 1х120/16-10</t>
  </si>
  <si>
    <t>Кабель ВВГнг 4х185</t>
  </si>
  <si>
    <t>Кабель АПвВнг 1х70/16-10</t>
  </si>
  <si>
    <t>Кабель ПвВнг 1х70/16-10</t>
  </si>
  <si>
    <t>Провод МГ 500</t>
  </si>
  <si>
    <t>Кабель ВВГ 4х150-1</t>
  </si>
  <si>
    <t>Кабель ВВГ 3х120+1х70-1</t>
  </si>
  <si>
    <t>Кабель АПвВнг 1х120/16-10</t>
  </si>
  <si>
    <t>Кабель ВВГнг 4х70 мс-1</t>
  </si>
  <si>
    <t>Кабель АПвЭВнг 1х185/25 10кВ</t>
  </si>
  <si>
    <t>Кабель OLFLEX CLASSIC 110 CY 18x1э</t>
  </si>
  <si>
    <t>Провод ПСДК-Т Ф 1,8х3,28</t>
  </si>
  <si>
    <t>Медно-фосфорный припой для кондиционера</t>
  </si>
  <si>
    <t>Кабель КГ 1 Х 120</t>
  </si>
  <si>
    <t>Провод  ПСД-Л   1,28х3,81</t>
  </si>
  <si>
    <t>Эмальпровод ПЭТ 155 Д- 1,50</t>
  </si>
  <si>
    <t>Эмальпровод ПЭТ 155 Д- 1,40</t>
  </si>
  <si>
    <t>Эмальпровод ПЭТ 155 Д- 1,45</t>
  </si>
  <si>
    <t>Кабель КГВЭВнг (А)-LS 4х16</t>
  </si>
  <si>
    <t>Кабель АВВГ 3х70+1х50(ож)-1</t>
  </si>
  <si>
    <t>КМ</t>
  </si>
  <si>
    <t>Кабель АВВГ 3 Х 95+ 1 Х 50</t>
  </si>
  <si>
    <t>Провод ПСДКТ d 2,10</t>
  </si>
  <si>
    <t>Кабель ВВГнг 3 Х 70+1 Х 50-1</t>
  </si>
  <si>
    <t>Кабель FTP cat6e (КСВППэ-6 4х2х0,57)</t>
  </si>
  <si>
    <t>Эмальпровод ПЭТ 155 Д- 1,32</t>
  </si>
  <si>
    <t>Кабель ВВГ 3Х95+1Х50-1</t>
  </si>
  <si>
    <t>Кабель КГ 3 Х 50+1 Х 10-1</t>
  </si>
  <si>
    <t>Кабель АПвПУ 1х70/16-10</t>
  </si>
  <si>
    <t>Кабель АВВГ 3*50+1*25(ож)-1</t>
  </si>
  <si>
    <t>Кабель  ККПВЭ  4х2х0,52</t>
  </si>
  <si>
    <t>Провод ПСДКТ 4,92х2,25</t>
  </si>
  <si>
    <t>Кабель ВВГ 3х50+1х25</t>
  </si>
  <si>
    <t>Кабель оптиковолоконный ОКТ4М-П-8Е-(2-4)-6кН</t>
  </si>
  <si>
    <t>Эмальпровод ПЭТ 155 Д- 1,56</t>
  </si>
  <si>
    <t>Соединитель для подключения PROFIBUS DP до 12Мбит/с, с гнездом для PG c отводом кабеля под 180°</t>
  </si>
  <si>
    <t>Провод ПАЛ-2,5</t>
  </si>
  <si>
    <t>Кабель ВВГ 4х50</t>
  </si>
  <si>
    <t>М.</t>
  </si>
  <si>
    <t>Провод ПАЛ-1,5</t>
  </si>
  <si>
    <t>Эмальпровод ПЭТ 155 Д- 1,25</t>
  </si>
  <si>
    <t>Кабель OLFLEX CLASSIC 110 Black 0,6/1kV 12x1э</t>
  </si>
  <si>
    <t>Коробка из микрогофры   №1</t>
  </si>
  <si>
    <t>Кабель ТПП 100х2х0,4</t>
  </si>
  <si>
    <t>Кабель КУПЭВГнг (А)-LS 4x2x0.5</t>
  </si>
  <si>
    <t>Кабель КГ 1 Х 25</t>
  </si>
  <si>
    <t>Кабель АВВГ 4х70</t>
  </si>
  <si>
    <t>Кабель КВВГэ 10х2,5</t>
  </si>
  <si>
    <t>Кабель КГ 3х50 +1х16</t>
  </si>
  <si>
    <t>Кабель КГ 3 Х 16 + 1 Х 6</t>
  </si>
  <si>
    <t>Провод ПАЛ-4</t>
  </si>
  <si>
    <t>Эмальпровод ПЭТ 155 Д-1.18</t>
  </si>
  <si>
    <t>Кабель КГ 4Х 4</t>
  </si>
  <si>
    <t>Эмальпровод ПЭТ 155 Д- 1,00</t>
  </si>
  <si>
    <t>Проводка 600х110х49 КБ-12.5374.02.00 СБ (изм)</t>
  </si>
  <si>
    <t>Провод ПАЛ-16</t>
  </si>
  <si>
    <t>Кабель КГ 4 х 6</t>
  </si>
  <si>
    <t>Кабель КГ 4х25</t>
  </si>
  <si>
    <t>Эмальпровод ПЭТ 155 Д- 1,12</t>
  </si>
  <si>
    <t>Кабель АВВГ 3 Х 70+1 Х 50</t>
  </si>
  <si>
    <t>Эмальпровод ПЭТ 155 Д-1.06</t>
  </si>
  <si>
    <t>Кабель ВВГнг 3х25+1х16</t>
  </si>
  <si>
    <t>Провод ПАЛ-25</t>
  </si>
  <si>
    <t>Кабель КГ 3х25+1х10</t>
  </si>
  <si>
    <t>Кабель 3 х 16+1 х 6</t>
  </si>
  <si>
    <t>Кабель АВВГ 4 Х 120</t>
  </si>
  <si>
    <t>Кабель КГ 1 Х 50</t>
  </si>
  <si>
    <t>Кабель КВВГ 19х1</t>
  </si>
  <si>
    <t>Кабель КГ 3 Х 4+ 1 Х 2.5</t>
  </si>
  <si>
    <t>Кабель КВВГ 27х1,5</t>
  </si>
  <si>
    <t>Эмальпровод ПЭТ 155  Д- 0.4</t>
  </si>
  <si>
    <t>Клемник "WAGO" 284-901 Клемма 2-х контактная , серая, 10 мм2, 24 А WAGO</t>
  </si>
  <si>
    <t>Кабель ТПП 50 х 2 х 0,4</t>
  </si>
  <si>
    <t>Провод АС 50/8</t>
  </si>
  <si>
    <t>Кабель ТППэп 20х2х0,4</t>
  </si>
  <si>
    <t>Кабель КГ 3 Х 10 + 1 Х 6</t>
  </si>
  <si>
    <t>Кабель КГ 4 х10</t>
  </si>
  <si>
    <t>Кабель КВВГ 4 Х2,5</t>
  </si>
  <si>
    <t>Кабель КГ 4 Х 2,5</t>
  </si>
  <si>
    <t>Кабель КВВГнг 17х1,5</t>
  </si>
  <si>
    <t>Кабель КГ 1Х 70</t>
  </si>
  <si>
    <t>Оптический кабель подвесной, 12 волокон</t>
  </si>
  <si>
    <t>Кабель КГ 4 Х 16</t>
  </si>
  <si>
    <t>Провод ПАЛ-50</t>
  </si>
  <si>
    <t>Кабель КВВГэ 7х2,5</t>
  </si>
  <si>
    <t>КАБЕЛЬ  КВВГ 37 Х 1.5</t>
  </si>
  <si>
    <t>Кабель ВВГ 4х25-1</t>
  </si>
  <si>
    <t>Кабель ВВГ 3х2,5</t>
  </si>
  <si>
    <t>Эмальпровод ПЭТ 155 Д- 0,95</t>
  </si>
  <si>
    <t>Провод ПАЛ-10</t>
  </si>
  <si>
    <t>Кабель КГ 3 Х 70 + 1 Х 25-1</t>
  </si>
  <si>
    <t>Кабель сварочный</t>
  </si>
  <si>
    <t>Кабель КГ 7х1,5</t>
  </si>
  <si>
    <t>Кабель КГ 1х50</t>
  </si>
  <si>
    <t>Кабель КГ 3х95+1х50</t>
  </si>
  <si>
    <t>Кабель КВВГЭнг-LS 4х1,5</t>
  </si>
  <si>
    <t>Кабел КГ 3х16+1х6-1</t>
  </si>
  <si>
    <t>Кабель КГ 3х25+1х10-1</t>
  </si>
  <si>
    <t>Провод ПСДКТ  Д  3,3Х3,8</t>
  </si>
  <si>
    <t>Кабель КГ 1х95</t>
  </si>
  <si>
    <t>Провод     ПВ-1*4</t>
  </si>
  <si>
    <t>Кабель МКЭШВнг(А) 4х2х0,75</t>
  </si>
  <si>
    <t>Провод ПАЛ-6</t>
  </si>
  <si>
    <t>SIMATIC TDC круглый кабель SC62 50­пол. экранир., для модуля SM500</t>
  </si>
  <si>
    <t>Кабель КГ 3х10+1х6</t>
  </si>
  <si>
    <t>Кабель КВВГ 27х1</t>
  </si>
  <si>
    <t>Кабель КВВГЭ 10 Х 1.5</t>
  </si>
  <si>
    <t>Эмальпровод ПЭТ 155 Д- 0,56</t>
  </si>
  <si>
    <t>Кабель КГ 4х50</t>
  </si>
  <si>
    <t>Кабель КГ 4х1.5</t>
  </si>
  <si>
    <t>Оптико-волоконный кабель ОКТ-П-8Е-(2х4)-6кН</t>
  </si>
  <si>
    <t>Кабель  КВВГЭ 14Х1,5</t>
  </si>
  <si>
    <t>ТЖАБТ (АСУТП)</t>
  </si>
  <si>
    <t>Цифровой блок релейной защиты ДИВГ 426441.055-01 Пульт</t>
  </si>
  <si>
    <t>Распределительный шкаф Rittal серии AE 1010600(600*600*210мм,нерж.сталь с монтажной панелью)</t>
  </si>
  <si>
    <t>Однодвигательный модуль 6SL3120-1TE28-5AA3</t>
  </si>
  <si>
    <t>Командоконтроллер (джойстик) крановый QT7B-262-6-6</t>
  </si>
  <si>
    <t>Блок питания 450 W 12в 4А</t>
  </si>
  <si>
    <t>Модуль  тормозной  DBU-055-4-90/120</t>
  </si>
  <si>
    <t xml:space="preserve">Реле интерфейсное, вход 24VDC выход 6А/250V AC P16-1P-24VDC </t>
  </si>
  <si>
    <t>Плавкие предохранители в стеклянном исполнении 1A, 24В</t>
  </si>
  <si>
    <t>Плавкие предохранители в стеклянном исполнении 4A, 24В</t>
  </si>
  <si>
    <t>Рация</t>
  </si>
  <si>
    <t>Блок питания PSU-L  KXTDA 0103XY</t>
  </si>
  <si>
    <t>Блок питания БП24-2к250</t>
  </si>
  <si>
    <t>Командоконтрол.  ККП-1110</t>
  </si>
  <si>
    <t>Командоконтрол.  ККП-1109</t>
  </si>
  <si>
    <t>Команда контралёр КТ -61</t>
  </si>
  <si>
    <t>Инструмент для заделки витой пары с сенсором SNR-HT-3141 (KRONE-TOOL)</t>
  </si>
  <si>
    <t>Клемма серая со светодиодом 280-560/281-434</t>
  </si>
  <si>
    <t>РЕГУЛЯТОР НАПР,БРН-3В</t>
  </si>
  <si>
    <t>Алоқа жиҳозлари</t>
  </si>
  <si>
    <t>AirFiber 24HD без кабельный</t>
  </si>
  <si>
    <t>Коммутатор CISCO WS-C3650-48PD-E</t>
  </si>
  <si>
    <t>Fluke Networks dtx-1800 cable analyzer</t>
  </si>
  <si>
    <t>Wi-Fi точка доступа MikroTik cAP ac</t>
  </si>
  <si>
    <t xml:space="preserve">POE свитч ELT 30016/2-1-300W </t>
  </si>
  <si>
    <t>Оптическая панель серии 47D-24, 19'' 1U выдвижная, корпус на 24 адаптера, 4 симплекс SC/APC адаптера, OS2 (Полка оптическая 19" LC дуплекс)</t>
  </si>
  <si>
    <t>Гигабитный USB Wi-Fi адаптер 1300 Мбит/с 2,4 + 5 ГГц антенна MU-MIMO</t>
  </si>
  <si>
    <t>Cisco SG200-50 50-port Gigabit Smart Switch</t>
  </si>
  <si>
    <t>POE свитч ELT 3008/2G-120W</t>
  </si>
  <si>
    <t>Боксы оптические универсальные настенные Hyperline серии FO-WBX (NxSLT)</t>
  </si>
  <si>
    <t xml:space="preserve">Коммутатор 8-портовый </t>
  </si>
  <si>
    <t>Cisco SFP-10G-T-X совместимый,10GBASE-T SFP+модуль с интерфейсом RJ-45 30m (поддержка WS-C3650-48FQ-S)</t>
  </si>
  <si>
    <t xml:space="preserve">Комбинированный сетевой адаптер «МАГИСТРАТОР СА+LAN» (версия 3) </t>
  </si>
  <si>
    <t>ИБП Sven Pro 1000 USB Для комутаторов</t>
  </si>
  <si>
    <t>POE коммутатор NSGate DAS-2G16GP</t>
  </si>
  <si>
    <t>ACSC101 система охлаждения Для 4500 и 1с</t>
  </si>
  <si>
    <t>Cisco SG200-26 Gigabit Ethernet Smart Switch with 24 10/100/1000 Ports and 2 Combo Mini-GBIC Ports (SLM2024T)</t>
  </si>
  <si>
    <t>Аккумуляторная батарея для ИБП DEXP Power-EG 0672</t>
  </si>
  <si>
    <t>24u сетевой шкаф серверный шкаф с различным</t>
  </si>
  <si>
    <t>Преобразователь мохо Model Type: NPort IA515OA MN: Nport IA51OA</t>
  </si>
  <si>
    <t>Аппараты для сварки оптоволокна (оптических волокон)</t>
  </si>
  <si>
    <t>МАГИСТРАТОР СА (версия 3) сетевой адаптер RS485</t>
  </si>
  <si>
    <t>POE-свитч 31016Р</t>
  </si>
  <si>
    <t>Плата OPT-E9-V, 72OPT-E9-V-116KX2, Dual Post Ethernet option board</t>
  </si>
  <si>
    <t>HART-USB модем Метран-682</t>
  </si>
  <si>
    <t>48u серверную стойку</t>
  </si>
  <si>
    <t>Патчкорд оптический SC-LC/UPC длина 3м.</t>
  </si>
  <si>
    <t>Адаптер HPE FlexFabric 536FLR-T, 10 Гбит/с, 4 разъема</t>
  </si>
  <si>
    <t>HP External DVD Disk drive DVD-ROM USB A2U56AA</t>
  </si>
  <si>
    <t>Лазерный дальномер BOSCH GLM50C 100M</t>
  </si>
  <si>
    <t>Сетевой коммутатор 16-портовый</t>
  </si>
  <si>
    <t>Коммутатор DS-3E0524TF</t>
  </si>
  <si>
    <t>POE-switch 4-портовый</t>
  </si>
  <si>
    <t>Сетевая карта TP-LINK TG-3468</t>
  </si>
  <si>
    <t>Патч корд оптический SC-SC</t>
  </si>
  <si>
    <t>HDMI  кабель  L - (1.5м-5 м)</t>
  </si>
  <si>
    <t>Ускунанинг таркибий ва комплект қисмлари</t>
  </si>
  <si>
    <t>Лебедка ручная ЛРП  3,2тн.  20м</t>
  </si>
  <si>
    <t>Таль ручная ТРШСМ 3,2тн  6м</t>
  </si>
  <si>
    <t>Мотор редуктор MAR 407-TH-4-W W-3-PR-6221ход 300</t>
  </si>
  <si>
    <t xml:space="preserve">Мотор редуктор A302 UH50 i=97,5 Pam 80 </t>
  </si>
  <si>
    <t xml:space="preserve">Мотор редуктор BF60-04/D11MA4-TF-S/ES0 70A9HA/SP передаточное число-41,6 </t>
  </si>
  <si>
    <t xml:space="preserve">Мотор редуктор A412 UH 45 i=64,2 P112 В3 </t>
  </si>
  <si>
    <t>Уплотнения механическое MGI-60 -G 60</t>
  </si>
  <si>
    <t>Тормозная колодка ТКГ-400 в сборе с гидротолкателем</t>
  </si>
  <si>
    <t>Мотор редуктор W63 UFC2 P71 B5  RB
B3     i=24</t>
  </si>
  <si>
    <t>Тормозная колодка ТКГ-200 в сборе с гидротолкателем</t>
  </si>
  <si>
    <t>Мотор редуктор A303 UH 50 i=29,3 Pam 100</t>
  </si>
  <si>
    <t>Мотор редуктор SITI MBH63 (Type BH63  E14
№ VL/50      Ratio 10.19 Cod 50128055     V5V6 19.5</t>
  </si>
  <si>
    <t>Мотор редуктор BF 90-04/D18XA4-TF-S/ES250A9HA/SP передаточное число -33,71</t>
  </si>
  <si>
    <t>Тормозная колодка ТКГ-300 в сборе с гидротолкателем</t>
  </si>
  <si>
    <t>Кольцо направляющее АФМГ 3ГП-12/50-5-1</t>
  </si>
  <si>
    <t>Кольцо направляющее АФМГ 3ГП-12/50-6-4</t>
  </si>
  <si>
    <t>Кольцо направляющее АФМГ 3ГП-12/50-6-8</t>
  </si>
  <si>
    <t>Мотор редуктор A603 UH 60 i=85,4 Pam 112</t>
  </si>
  <si>
    <t>Мотор редуктор W63U P80 B5
B3      i=64</t>
  </si>
  <si>
    <t>Мотор редуктор W63 U P80 B5
B3      i=38</t>
  </si>
  <si>
    <t>Мотор редуктор VF49P  P71 B5
B3      i=28</t>
  </si>
  <si>
    <t>лебедка рычажная ЛРП 1,6 тн</t>
  </si>
  <si>
    <t>Пневмораспределитель-522EE</t>
  </si>
  <si>
    <t>Мотор редуктор 091 W63 U24 P75 B  I=24</t>
  </si>
  <si>
    <t>Тормозное устройство ТГК -160 мостового крана МГ -5/5</t>
  </si>
  <si>
    <t>Мотор редуктор МЧ63-2-51-Ц-у3 i=61,8 момент 95Нм</t>
  </si>
  <si>
    <t>Тормозная колодка ТКГ-160 в сборе с гидротолкателем</t>
  </si>
  <si>
    <t>Мотор редуктор VF49 F1 i=100  B9</t>
  </si>
  <si>
    <t xml:space="preserve">Мотор редуктор VF 49 P1 B3 i=100  </t>
  </si>
  <si>
    <t>Мотор редуктор VF49 P1 HS
 B3      I=100</t>
  </si>
  <si>
    <t>Редуктор F412 H40 HS
 H3    i= 18.9</t>
  </si>
  <si>
    <t>Мотор редуктор SITI BH80 (BH80D45  N12 Type BH80D45  N12 Ratio 10.47 Cod 50104063     PS 22.8</t>
  </si>
  <si>
    <t>Мотор редуктор W63U P90 B5
B3      i=24</t>
  </si>
  <si>
    <t xml:space="preserve">Мотор редуктор W63U P80 B3 i=19 </t>
  </si>
  <si>
    <t>Тормозная колодка ТКГ-500 в сборе с гидротолкателем</t>
  </si>
  <si>
    <t>Мотор редуктор A303 UH 50 I=66  Pam 90</t>
  </si>
  <si>
    <t>Мотор редуктор C212  P  P80 
B3     i= 43.3</t>
  </si>
  <si>
    <t>Мотор редуктор Редуктор A 603 UH 60 i=123 P132</t>
  </si>
  <si>
    <t>Редуктор W63 i=90 HS FC</t>
  </si>
  <si>
    <t>Мотор редуктор W75 U i=100 P71</t>
  </si>
  <si>
    <t>Ремкомплект насоса wilo SCP 250/450HA Q=1200m³/h, Н=65m (ремонтный комплект артикул: 6062898)</t>
  </si>
  <si>
    <t>"Мотор редуктор W63U P71 B5  B3      i=36"</t>
  </si>
  <si>
    <t xml:space="preserve">Мотор редуктор A302 UH50 i=29,3 Pam 90 </t>
  </si>
  <si>
    <t>Мотор редуктор A 412 UH 45 i=53,1 P90</t>
  </si>
  <si>
    <t>Мотор редуктор A302 UH50 i=66 P90 B3</t>
  </si>
  <si>
    <t>Мотор редуктор A 412 UH 45 i=17.8 P100</t>
  </si>
  <si>
    <t xml:space="preserve">Мотор редуктор A412 UH45 P112  UA  i=64,2 </t>
  </si>
  <si>
    <t>Мотор редуктор A303 UH50 i=178,5 P80 B3</t>
  </si>
  <si>
    <t>Мотор редуктор RAN48 D A 4 132 B5 B3</t>
  </si>
  <si>
    <t>Мотор редуктор A302UH50 P90 I=36,3</t>
  </si>
  <si>
    <t xml:space="preserve">Мотор редуктор A302 UH 50 i=36,7 Pam 90 </t>
  </si>
  <si>
    <t>Мотор редуктор A302  UH50    P80
B3     i=76,5</t>
  </si>
  <si>
    <t>ROSSI   мотор-редуктор    P - 2,2 кВтМ - 1714 Нмп - 11,5 обор/мин.</t>
  </si>
  <si>
    <t>Мотор редуктор W63U P80 B5
 B3      i=80</t>
  </si>
  <si>
    <t>Мотор редуктор VF49 FA1 P71 B5
B3     i= 45</t>
  </si>
  <si>
    <t>Мотор редукторW63 UFC2 HS (P71 B5  RB)
B3     i= 24</t>
  </si>
  <si>
    <t>Мотор редукторA302UH50 P80
B3      i=59,4</t>
  </si>
  <si>
    <t xml:space="preserve">Мотор редуктор  A302 UH 50 i=40 Pam 90 </t>
  </si>
  <si>
    <t>Мотор редуктор W63U P71 B5 RB B3     i= 24</t>
  </si>
  <si>
    <t>Мотор редуктор W63U P80 B5
B3      i=30</t>
  </si>
  <si>
    <t>Мотор редуктор W63U P80 B5 B3  i=100</t>
  </si>
  <si>
    <t xml:space="preserve">Мотор редуктор Nord Drivesystems 
Type SK  9017.1AZD-63L/4  TF  F
T14     S1    2014
№ 201328848-100    19555045
M339 Nm   I 267,99   M1
P1 0.18 kW   </t>
  </si>
  <si>
    <t>Мотор редуктор A302 UH50 P90 B3  i=36,6</t>
  </si>
  <si>
    <t>Мотор редуктор Nord Drivesystems Type SK  9017.1AZD-63L/4  TF  F T14     S1    2014 № 201328848-300    19574761 M540 Nm   I 629,56   M1 P1 0.12 kW   n</t>
  </si>
  <si>
    <t>Тормозная система ТКП-200 с магнитом</t>
  </si>
  <si>
    <t xml:space="preserve">Мотор редуктор A202 UH30 i=43.2 P80 B3 </t>
  </si>
  <si>
    <t>Мотор редуктор 7МЧ2-М (RS/RS 40/85S (bolted) 11 i=4000 56 B5 AC 32 MT 0.09kW 56 B4 B5 X3 B3)</t>
  </si>
  <si>
    <t>Тормозная система без гидротолкателя ТКГ-200</t>
  </si>
  <si>
    <t>Коническая втулка КБ-22.5712 исп.2</t>
  </si>
  <si>
    <t>Коническая втулка КБ-22.5733</t>
  </si>
  <si>
    <t>Таль ручная ТРШСМ 5тн 6метр</t>
  </si>
  <si>
    <t>Редуктор RX01 712 c1 m3 i=10</t>
  </si>
  <si>
    <t>Тормозная система без гидротолкателя ТКГ-400</t>
  </si>
  <si>
    <t>Электр ўлчаш асбоблари ва ускуналари</t>
  </si>
  <si>
    <t>Измеритель-сигнализатор поисковый микропроцессорный ИСП-РМ 1401</t>
  </si>
  <si>
    <t>Омметр  мультиметр  АРРА-17(А)</t>
  </si>
  <si>
    <t>Цифровой микроометр  ИКС-5</t>
  </si>
  <si>
    <t>Мегаомметр цифровой MIC 5000</t>
  </si>
  <si>
    <t xml:space="preserve">Мегаомметр типа М, 500В, механический М4100/3 </t>
  </si>
  <si>
    <t xml:space="preserve">МАНОМЕТР ЭЛЕКТРО-КОНТАКТНЫЙ ЭКМ 160 Эк/Р-0,6МПа </t>
  </si>
  <si>
    <t xml:space="preserve">МАНОМЕТР ЭЛЕКТРО-КОНТАКТНЫЙ ЭКМ 160 Эк/Р-1,0МПа </t>
  </si>
  <si>
    <t>Электроконтактный манометр ЭКМ 0-2,5мПа (ДМ2005 0-25кг/см)</t>
  </si>
  <si>
    <t>Манометр  МТП 100 (МПЗУ) 0-10кг/см (0-1мПа)</t>
  </si>
  <si>
    <t>Манометр МТП-160 (МП4У-0-1мПа) 0-10 кг/см2</t>
  </si>
  <si>
    <t>Мегаомметр М4100/5</t>
  </si>
  <si>
    <t>Электроника</t>
  </si>
  <si>
    <t>Тиристор Т133-320-14</t>
  </si>
  <si>
    <t>Устройство защиты от перенапряжений TTC-6P-2X2-24-PT-I - 1334595 (0(4) ... 20 мА)</t>
  </si>
  <si>
    <t>Устройство защиты от перенапряжений TTC-6P-4X1-24-PT-I - 1334594 (Digital IN/OUT)</t>
  </si>
  <si>
    <t>Сопротивление (СМД) 100 ком</t>
  </si>
  <si>
    <t>Сопротивление (СМД) 100  ом</t>
  </si>
  <si>
    <t>Сопротивление (СМД) 10  ом</t>
  </si>
  <si>
    <t>Сопротивление (СМД) 10 ком</t>
  </si>
  <si>
    <t>Штекерный модуль для защиты от перенапряжений TTC-6P-2X2-24-I-P - 1362694</t>
  </si>
  <si>
    <t>Штекерный модуль для защиты от перенапряжений TTC-6P-4X1-24-I-P - 1362692</t>
  </si>
  <si>
    <t>Сопротивление (СМД) 1 ом</t>
  </si>
  <si>
    <t>Сопротивление (СМД) 1 ком</t>
  </si>
  <si>
    <t>Комплект тяговых гелевых аккумуляторов RuTrike 6-EVF-80 (60V80A/H C3)</t>
  </si>
  <si>
    <t>Резистор тормозной 30-06.50.00.000-04.</t>
  </si>
  <si>
    <t>Диод Д242</t>
  </si>
  <si>
    <t>Микросхема AD7714YN в корпусе DIP</t>
  </si>
  <si>
    <t>Тиристор ТЛ371-250-9</t>
  </si>
  <si>
    <t>Диоды В-200</t>
  </si>
  <si>
    <t>Тиристор Т15-250-10</t>
  </si>
  <si>
    <t>Диод SMD 4А/1000V</t>
  </si>
  <si>
    <t>Диод   SMD 2А/1000V</t>
  </si>
  <si>
    <t>Диод  2А/1000V  UF2007</t>
  </si>
  <si>
    <t>Диод 4А/1000V  UF4007</t>
  </si>
  <si>
    <t>Аккумулятор 12V.7Ah</t>
  </si>
  <si>
    <t>Стабилитрон 1N52-42 12V</t>
  </si>
  <si>
    <t>Стабилитрон 1N6009В 24V</t>
  </si>
  <si>
    <t>Оптический рефлектометр Fujikura AFL M210-25K-01-HC2</t>
  </si>
  <si>
    <t>IGBT силовой модуль FS450R12KE4</t>
  </si>
  <si>
    <t>Стабилитрон 1N52-31 5V</t>
  </si>
  <si>
    <t>Микросхема набор для стенда Аrduino Mega 2660 (комплет)</t>
  </si>
  <si>
    <t>Фотоэлектрический датчик XUBOBPSNM12 24V</t>
  </si>
  <si>
    <t>IGBT модуль GD75PIT120C6S-G5</t>
  </si>
  <si>
    <t>Транзистор КТ-837</t>
  </si>
  <si>
    <t>диод ВЛ-320</t>
  </si>
  <si>
    <t>Конденсатор К50-6 50 мКф 50 В</t>
  </si>
  <si>
    <t>Диод 10А/1000V  P-600 или 10А10</t>
  </si>
  <si>
    <t>Резистор проволочный с радиатором ARCOL, HS 100 47RJ</t>
  </si>
  <si>
    <t>Диод Д161-250</t>
  </si>
  <si>
    <t>Микроконтроллер Atine 45</t>
  </si>
  <si>
    <t>Электр ёритиш асбоблари</t>
  </si>
  <si>
    <t>Сигнальная арматура красная AD16-22D/S23 DC24v</t>
  </si>
  <si>
    <t>Светильник светодиодный типа РСП LHB-200  200Bт, c алюминиевой юбкой</t>
  </si>
  <si>
    <t>Лампа  светодиодная LED  Т 8 . L-120 - 18 w.  6000 К</t>
  </si>
  <si>
    <t>Лампа  светодиодная  60 вт.</t>
  </si>
  <si>
    <t>Светильник НПБ 03-60-003</t>
  </si>
  <si>
    <t>Светильник LED (40w-72w) 595х595мм,(600х600) 220В</t>
  </si>
  <si>
    <t>Светильник НСР01-200-03</t>
  </si>
  <si>
    <t>Лампа  светодиодная LED   Т 8 . L-60  - 9 w</t>
  </si>
  <si>
    <t>Светильник  LED LHB 150-6000. 150 W (РСП) с алюминиевой юбкой</t>
  </si>
  <si>
    <t>Уличный светильник 120W солнечным панелом</t>
  </si>
  <si>
    <t>Лампа  светодиодная  40 вт.</t>
  </si>
  <si>
    <t>Солнечный прожектор 150W</t>
  </si>
  <si>
    <t xml:space="preserve">Прожектор  LED 400 W </t>
  </si>
  <si>
    <t>Светильник ELS-HB-13 LED  200W  AC-100-277V  6000K  IP65</t>
  </si>
  <si>
    <t>Сигнальная арматура зеленая AD16-22D/S23 DC24v</t>
  </si>
  <si>
    <t>Светильник (кобра) светодиодный уличный LED 100 W</t>
  </si>
  <si>
    <t xml:space="preserve">Лампа светодиодная 12 вт </t>
  </si>
  <si>
    <t>Лампа коммутаторная КМ 24-90</t>
  </si>
  <si>
    <t xml:space="preserve">Прожектор LED  600W </t>
  </si>
  <si>
    <t>Лампа светодиодная  30 вт</t>
  </si>
  <si>
    <t>Прожектор светодиодный LED 400-6000К  400Вт 220в</t>
  </si>
  <si>
    <t>Лампа  светодиодная   15 вт</t>
  </si>
  <si>
    <t>Лампа  светодиодная   9 вт.</t>
  </si>
  <si>
    <t>Лампа  светодиодная  20 вт.</t>
  </si>
  <si>
    <t>Лампа светодиодная 7 вт</t>
  </si>
  <si>
    <t>Светильники БСС-2</t>
  </si>
  <si>
    <t>Лампа светодиодная низковольтная 12 V - 36 V  (9 W)</t>
  </si>
  <si>
    <t>Светильник GT9181 220V 50 Hz LED IP66 200 W</t>
  </si>
  <si>
    <t xml:space="preserve">Лампа светодиодная 25 вт </t>
  </si>
  <si>
    <t>Светильник LED 220w</t>
  </si>
  <si>
    <t>Прожектор 150W(кобра)</t>
  </si>
  <si>
    <t>Светильник Solar RKU 90w с солнечным панелом</t>
  </si>
  <si>
    <t>Прожектор светодиодный LED 200w</t>
  </si>
  <si>
    <t>Пайвандлаш ускуналари ва материаллари</t>
  </si>
  <si>
    <t>Головка</t>
  </si>
  <si>
    <t>Мундштук</t>
  </si>
  <si>
    <t>Выпрямитель сварочный ВДУ-1000</t>
  </si>
  <si>
    <t>Сварочный выпрямитель ВДМ-6301</t>
  </si>
  <si>
    <t>Проволока сварочная THM-43A Ø4 мм</t>
  </si>
  <si>
    <t>Сварочный аппарат ВД-401</t>
  </si>
  <si>
    <t>Сварочный аппарат ARC 400 Z298 JASIC</t>
  </si>
  <si>
    <t>Сварочный агрегат на шасси полуприцепа для САК АШ-1</t>
  </si>
  <si>
    <t>Проволока сварочная THM-43A Ø3,2 мм</t>
  </si>
  <si>
    <t>Резак  РПК</t>
  </si>
  <si>
    <t>Контроллер высоты плазмы THC FLSK F1620E</t>
  </si>
  <si>
    <t>Сварочный выпрямитель ВДУ-506</t>
  </si>
  <si>
    <t>Сварочный аппарат ARC 450 Z244 JASIC</t>
  </si>
  <si>
    <t>Трос 5м для сварочного полуавтомата EQUUS 500AC</t>
  </si>
  <si>
    <t>Сварочный полуавтомат MIG-500 №221 с тележкой</t>
  </si>
  <si>
    <t>Сварочный полуавтомат AW-DCMM-VS-500 MIGMAG</t>
  </si>
  <si>
    <t>Сопло (гнездо) в сборе для оборуд свароч  п/муфта</t>
  </si>
  <si>
    <t>Сварочный полуавтомат LGK-100B с встроенным воздушным компрессором</t>
  </si>
  <si>
    <t>Блок охлаждения</t>
  </si>
  <si>
    <t>Сварочный инвертор TIG 200P AC/DC</t>
  </si>
  <si>
    <t>Сварочный аппарат РЕСАНТА САИ 220в</t>
  </si>
  <si>
    <t>Сварочный аппарат WEGA -400</t>
  </si>
  <si>
    <t>Сварочный полуавтомат KEMPPI MinarcMIG EVO 200</t>
  </si>
  <si>
    <t>Резак пропановый РЗП-02М</t>
  </si>
  <si>
    <t>Сварочный  аппарат  220 Вт PECAYTA</t>
  </si>
  <si>
    <t>Сварочная проволока для KEMPPI диаметр 0,8мм</t>
  </si>
  <si>
    <t xml:space="preserve">Переносной сварочный аппарат 220в. "ВИХРЬ" САИ 400 </t>
  </si>
  <si>
    <t>Электр жихозлари қисмлари ва комплектлари</t>
  </si>
  <si>
    <t>Электрощетки  ЭГ -2-12,5х32х40</t>
  </si>
  <si>
    <t xml:space="preserve"> Светильник светодиодный типа  ДСП LHB20-SMD-200-6000K ELT
 (в комплекте с отражателем)</t>
  </si>
  <si>
    <t>Конденсатор 100MF-25V</t>
  </si>
  <si>
    <t>Конденсатор 1000MF-25V</t>
  </si>
  <si>
    <t>Конденсатор 470MF-50V</t>
  </si>
  <si>
    <t>Электрощетки  МГ 16 х 50 х 50</t>
  </si>
  <si>
    <t xml:space="preserve">Электрощетки  МГ 16 х 40 х 64 </t>
  </si>
  <si>
    <t>Электрощетки   МГ 12 х 32 х 40</t>
  </si>
  <si>
    <t>Электрощетки  МГ 10х25х32</t>
  </si>
  <si>
    <t>Электрощетки  МГ 8х10х32</t>
  </si>
  <si>
    <t>Конденсатор 220MF-50V</t>
  </si>
  <si>
    <t>Конденсатор 47MF-50V</t>
  </si>
  <si>
    <t>Конденсатор 22MF-50V</t>
  </si>
  <si>
    <t>Малогабаритный командоконтроллер CS1G с интегрированной электроникой</t>
  </si>
  <si>
    <t>Конденсатор 1000MF-50V</t>
  </si>
  <si>
    <t>Электрощетки   МГ 12,5х32х40</t>
  </si>
  <si>
    <t>Электрощетки  ЭГ 16 х 32 х 40</t>
  </si>
  <si>
    <t>Трансформатор тока измерительный 35кВ 3000/5А /LZZW3-35Q 3000/5</t>
  </si>
  <si>
    <t>Электрощетки  ЭГ 25 х 50 х 64</t>
  </si>
  <si>
    <t>Катушка контактора КТ 60-43 220/380В</t>
  </si>
  <si>
    <t>Конденсатор 22MF-200V</t>
  </si>
  <si>
    <t>Конденсатор 22MF-450V</t>
  </si>
  <si>
    <t>Конденсатор 1000MF-450</t>
  </si>
  <si>
    <t>Катушка контактора КТ 60-33 220/380В</t>
  </si>
  <si>
    <t>Изолятор кварцевый для искрового стенда (48207013)</t>
  </si>
  <si>
    <t>Электрощетки   ЭГ 8 х12,5 х 32</t>
  </si>
  <si>
    <t>Модуль IGBT FF225R12ME4</t>
  </si>
  <si>
    <t>Щеткодержатель МТН-4-5 габарит 12,5х32</t>
  </si>
  <si>
    <t>Электрощетки  ЭГ 12,5 х 32 х 40</t>
  </si>
  <si>
    <t>Преобразователь частоты Delta VFD9A0MS43AFSAA 380-480В, 3.7/4.0 кВт</t>
  </si>
  <si>
    <t>Реле РЭП 36-21-УХЛ4 ≈220В</t>
  </si>
  <si>
    <t>Модуль IGBT 2MBI600VN-120-50</t>
  </si>
  <si>
    <t>Изолятор форфоровый для токосъемника крана</t>
  </si>
  <si>
    <t>Концевой выключатель Telemecanique
 XCKJ EN/IEC 60947-5-1 IP66 AC15 240V 3A</t>
  </si>
  <si>
    <t>Электрощетки  ЭГ 20 х 32 х 40</t>
  </si>
  <si>
    <t>Реле пром. РЭП 15-440-220В</t>
  </si>
  <si>
    <t xml:space="preserve">Звонок  громкого боя  EBL-1502 (150мм) </t>
  </si>
  <si>
    <t>Реле пром. РЭП 15-660-24В</t>
  </si>
  <si>
    <t>Активны фильтр LCL-0460-5-A-0-R011-T, 500V, 460A (каталожный номер 181В0511)</t>
  </si>
  <si>
    <t>Тормозная колодка ТКГ-200 для ГПК5</t>
  </si>
  <si>
    <t>Ўлчаш асбоблари</t>
  </si>
  <si>
    <t>Мультиметр UNIGOR 390</t>
  </si>
  <si>
    <t>Видеографический регистратор Метран-910-12-16-КП-ГП</t>
  </si>
  <si>
    <t>ТЕНЗОМЕТРИЧЕСКИЙ ДАТЧИК ТИПА ВSA-2T</t>
  </si>
  <si>
    <t>Портативный калибратор давления Метран-517</t>
  </si>
  <si>
    <t>МЕТРАН-150CD1(0...1,6кПа)2 2 1 1 L3AM5 S5 B1 SC(К)</t>
  </si>
  <si>
    <t>Измерительный аппарат для анализа кислорода АК-М1</t>
  </si>
  <si>
    <t>ТЕПЛОСЧЕТ,SUMMATOR-3M1 С 2МЯ PRV-100-100-D-2</t>
  </si>
  <si>
    <t>Измеритель шерохаватности ДН-7</t>
  </si>
  <si>
    <t>Весы  электронные  АСS-777 до 30кг</t>
  </si>
  <si>
    <t>Калибратор давления Метран-501-ПКД-Р</t>
  </si>
  <si>
    <t>Многоканальный прецизионный мультиметр (термометр) Метран-514ММП</t>
  </si>
  <si>
    <t>Весы крановые TNA 5тн. CAS</t>
  </si>
  <si>
    <t>Счётчик для газа</t>
  </si>
  <si>
    <t>Штангенциркуль  ШЦЦ 0-1000</t>
  </si>
  <si>
    <t>Весы крановые до 10 000кг (10тн)</t>
  </si>
  <si>
    <t xml:space="preserve">Штангенциркуль путевой ПВШ ТУ 3933-002-60632410-2012 </t>
  </si>
  <si>
    <t>Штангенрейсмас  ШР 80-630мм</t>
  </si>
  <si>
    <t>Счетчик гор. Воды WPH DN 100 QN 60</t>
  </si>
  <si>
    <t>Весы   электронные  ТСS-В  300кг</t>
  </si>
  <si>
    <t xml:space="preserve">Штангельциркуль ШЦ-125
 </t>
  </si>
  <si>
    <t>Штангенрейсмас  ШP  0-400мм</t>
  </si>
  <si>
    <t>Цифровой мультиметр UNI-T CS618A+</t>
  </si>
  <si>
    <t xml:space="preserve">Штангельциркуль ШЦ-600
 </t>
  </si>
  <si>
    <t>Штангенциркуль L1600</t>
  </si>
  <si>
    <t>Мультиметр APPA (UNI-T)</t>
  </si>
  <si>
    <t>Твердомер переносной ТЭМП-4</t>
  </si>
  <si>
    <t>Штангенциркуль L630</t>
  </si>
  <si>
    <t>Тестер для измерения напряжения</t>
  </si>
  <si>
    <t>Счетчик газа воз.метран 331-500</t>
  </si>
  <si>
    <t>Рефлектометр РЕЙС 105М</t>
  </si>
  <si>
    <t>Счётчик холодной воды</t>
  </si>
  <si>
    <t>Многофункциональный калибратор Метран-510-ПКМ</t>
  </si>
  <si>
    <t>Штангенциркуль  0-250</t>
  </si>
  <si>
    <t>Весы платформенные 5 тн</t>
  </si>
  <si>
    <t>Нутромер микрометрический НМ 150-1250 0.01 SHAN 136307</t>
  </si>
  <si>
    <t>Магнитный толщинометр МТ-2007</t>
  </si>
  <si>
    <t>Штангенциркуль  0 -150</t>
  </si>
  <si>
    <t>Штангенциркуль  0 -125</t>
  </si>
  <si>
    <t xml:space="preserve">Штангенциркуль  с индикатор часов головок ШЦК-1- 300 0.01 ТМ   </t>
  </si>
  <si>
    <t>Мультиметр ДТ-9205</t>
  </si>
  <si>
    <t>Тарози асбоблари ва уларнинг эҳтиёт қисмлари</t>
  </si>
  <si>
    <t>Тензодатчик WBK (30 T) C3 CAS</t>
  </si>
  <si>
    <t>Тензодатчик WBK-100t, C3 IP68</t>
  </si>
  <si>
    <t>Тензометрический датчик CAS CT-1T</t>
  </si>
  <si>
    <t>Тензомет датчик анал WBK-100 Т</t>
  </si>
  <si>
    <t>Терминал (индикатор) CI-6000A</t>
  </si>
  <si>
    <t xml:space="preserve">Терминал весовой CI- 200 A CAS </t>
  </si>
  <si>
    <t>Тензодатчик  WBK -50T (D3)</t>
  </si>
  <si>
    <t>Сумматорная коробка JB-8P</t>
  </si>
  <si>
    <t>Тензодатчик НВМ 1-Z6FC3/20KG-1</t>
  </si>
  <si>
    <t>Тензодатчик ВSA-2T (D3)</t>
  </si>
  <si>
    <t>Весы платформенные 2000кг</t>
  </si>
  <si>
    <t>Тозалаш тизими филтрлари</t>
  </si>
  <si>
    <t>Фильтровальный рукава FMS иглопробивной войлок 950 gsm с PTFE мембраной D160*L6000 мм</t>
  </si>
  <si>
    <t xml:space="preserve">Рукавный фильтр NST50 106-200-T70/90 </t>
  </si>
  <si>
    <t>Фильтровальный рукава FMS иглопробивной войлок 950 gsm с PTFE мембраной D300*L2000 мм</t>
  </si>
  <si>
    <t>Лабаратория асбоблари ва уларнинг эҳтиёт қисмлари</t>
  </si>
  <si>
    <t>Маятниковый копер "Izod and Charpy 300J"</t>
  </si>
  <si>
    <t>Захват магнитный NCM-3000 до 3тн</t>
  </si>
  <si>
    <t>Электронагреватель кэнвпс 12/160/60</t>
  </si>
  <si>
    <t>Сенсорный датчик NBB10-30GM50-E2-VI</t>
  </si>
  <si>
    <t>Комплект  ВИК "Эксперт"</t>
  </si>
  <si>
    <t>Газоанализатор GasAlert MicroClip XL %LEL(F) O2 H2S COMCXL-XWHM-Y-EU</t>
  </si>
  <si>
    <t>Плита нагревательная лабораторная секционная ПЛКС-02</t>
  </si>
  <si>
    <t>Газоанализатор многокомпонентный "Автотест 01.04П" (2 класс точности)</t>
  </si>
  <si>
    <t>Трубочки фарворовые</t>
  </si>
  <si>
    <t>Стандартный образец +220*С   250мл</t>
  </si>
  <si>
    <t>Стандартный образец 15*С   250мл</t>
  </si>
  <si>
    <t>Вытяжка для оборудования</t>
  </si>
  <si>
    <t>Электроды стеклянные вспомогательные (согласно паспорта в 1 шт)</t>
  </si>
  <si>
    <t>Электроды стеклянные измерительные (согласно паспорта в 1 шт)</t>
  </si>
  <si>
    <t>Фильтры аэрозольные</t>
  </si>
  <si>
    <t>РН метр 150 МИ</t>
  </si>
  <si>
    <t>Фотоколориметр КФК-2 УХЛ</t>
  </si>
  <si>
    <t>Дистилятор воды DZ-5L</t>
  </si>
  <si>
    <t>Газ ускуналари</t>
  </si>
  <si>
    <t>ГРП-400</t>
  </si>
  <si>
    <t>Балон кислородный</t>
  </si>
  <si>
    <t>Кислородно-ацетиленовый пистолет POWDERJET-86 II для проволочного газопламенного напыления</t>
  </si>
  <si>
    <t>Кислородные баллоны атестованные</t>
  </si>
  <si>
    <t>Блочные газовые горелки с автоматизированным пультом управления для водогрейного котла теплопроизводительностью 0,3 МВт</t>
  </si>
  <si>
    <t>Балон газовый</t>
  </si>
  <si>
    <t>Пост газоразборный для кислорода ПГК-10-3</t>
  </si>
  <si>
    <t>Ротор Д630-90</t>
  </si>
  <si>
    <t>Горелка DH3 для оплавления напыленных деталей</t>
  </si>
  <si>
    <t>Блочные газовые горелки с автоматизированным пультом управления для водогрейного котла   теплопроизводительностью 2,0 МВт</t>
  </si>
  <si>
    <t>Горелка  газовая  дутьевая ГГД 11 мЗ/ч</t>
  </si>
  <si>
    <t xml:space="preserve">Газовый смесь многокомпонентная ПГС Метан СН4 (40 ppm) +Этан С2Н6 (40 ppm) + Этилен С2Н4 (40 </t>
  </si>
  <si>
    <t>регулятор газовый РП-4П</t>
  </si>
  <si>
    <t>Баллон ацетилен.</t>
  </si>
  <si>
    <t>газовая горелка</t>
  </si>
  <si>
    <t>Электроўтказгич материаллари</t>
  </si>
  <si>
    <t>Розетка для реле 55.34, 55.32, 85.02, 85.04 и модулей 99.02, 86.30 с раздельными контактами</t>
  </si>
  <si>
    <t>Выключатель концевой Z4VH 332-11Y-M20</t>
  </si>
  <si>
    <t>Розетка  сетевая наружная одинарная RJ-45</t>
  </si>
  <si>
    <t>Вилка столовая</t>
  </si>
  <si>
    <t>Выключатель скр.ПР</t>
  </si>
  <si>
    <t>Удленитель  "ПИЛОТ"</t>
  </si>
  <si>
    <t>Удленитель</t>
  </si>
  <si>
    <t>Удленитель  L-90-100м (катушка с розетками)</t>
  </si>
  <si>
    <t>Выключатель конц.КУ-701</t>
  </si>
  <si>
    <t>Щетка держатель  ДРП-К-1 25х32</t>
  </si>
  <si>
    <t>Удленитель  L-40-50м (катушка с розетками)</t>
  </si>
  <si>
    <t>Выключатель</t>
  </si>
  <si>
    <t>Выключатель  наружная</t>
  </si>
  <si>
    <t>ТЭН</t>
  </si>
  <si>
    <t>ТЭН 140/2 кВт 220в (сух.нерж.)</t>
  </si>
  <si>
    <t>ТЭН СУХОЙ 1,8КВТ 220В</t>
  </si>
  <si>
    <t>Электрический нагревательный ТЭН 170 А13/1,5С 220</t>
  </si>
  <si>
    <t>Канальный воздухонагреватель ПНЭ 40 20/6</t>
  </si>
  <si>
    <t>ТЭН для стиральных машин 2,2кВт 220в</t>
  </si>
  <si>
    <t>ПЭТ-4.1 С ТЭН</t>
  </si>
  <si>
    <t>Электрический нагреватель ПЭТ-2</t>
  </si>
  <si>
    <t>Электросушилка для рук</t>
  </si>
  <si>
    <t>Обогреватель  для кранов  ПЭТ  380 В  1,5 кВт</t>
  </si>
  <si>
    <t>ТЭН-140. 13/5,0 Р 220 В (водяной)</t>
  </si>
  <si>
    <t>Автомобил транспорт воситалари</t>
  </si>
  <si>
    <t>Автобус электробас</t>
  </si>
  <si>
    <t>Подшипник</t>
  </si>
  <si>
    <t>Сварочный аппарат для выпрямления вмятин</t>
  </si>
  <si>
    <t>Махсус транспорт воситалари</t>
  </si>
  <si>
    <t>Автовышка для подъема людей и оборудования на высоте до 22м.на шасси ISUZU NQR 71</t>
  </si>
  <si>
    <t xml:space="preserve">Вилочный погрузчик закрытой кабиной+нагревателем </t>
  </si>
  <si>
    <t xml:space="preserve">Шина погрузчика  23.5-25 E3/L3 PR20 </t>
  </si>
  <si>
    <t>Топливная аппаратура для автопогрузчика DOOSAN 3тн.</t>
  </si>
  <si>
    <t>Фильтр топливный WK962/7 для HOWO</t>
  </si>
  <si>
    <t>Рабочий цилиндр тормоза для автопогрузчиков SOCMA FD15T, LONKING LG30DT, GOODSENSE FD25</t>
  </si>
  <si>
    <t>Главный цилиндр тормоза автопогрузчика (DOSAN)</t>
  </si>
  <si>
    <t>Фильтр масляный №0818 для бульдозера ZD-160</t>
  </si>
  <si>
    <t>Фильтр топливный №PL420 для погрузчика SD 300</t>
  </si>
  <si>
    <t>Топливный ручной насос для погрузчика Goodsenser</t>
  </si>
  <si>
    <t>Рабочий цилиндр тормоза погрузчика DOOSAN г/п 1,5тн</t>
  </si>
  <si>
    <t>Фильтр топливный для погрузчика LONGKING  Q-3тн.</t>
  </si>
  <si>
    <t>Фильтр воздушный для автопогрузчика SOCMA 1,5тн</t>
  </si>
  <si>
    <t>Пўлат қуймаси</t>
  </si>
  <si>
    <t>Углерод таркибли материал</t>
  </si>
  <si>
    <t>Уголь каменный Д фр 13-30 мм</t>
  </si>
  <si>
    <t xml:space="preserve">Углеросодержащий материал фракция 0,5-4,0 мм </t>
  </si>
  <si>
    <t>Углеродосодержащий материал фракция 5,0-13,0 мм</t>
  </si>
  <si>
    <t>Ферросплавлар</t>
  </si>
  <si>
    <t>Ферромарганец марки ФМн 90</t>
  </si>
  <si>
    <t>Порошковая проволка ПП-ТМ14 FеСа</t>
  </si>
  <si>
    <t>ФЕРРОХРОМ ФХ 100А</t>
  </si>
  <si>
    <t>Графитланган электродлар</t>
  </si>
  <si>
    <t>Электроды графитированные, UHP-406 мм (+/-3мм)</t>
  </si>
  <si>
    <t>Электроды графитированные  ЭГСП-610</t>
  </si>
  <si>
    <t>Электроды  графитир, ЭГ'СП-305 Х 1800 мм (UHP)</t>
  </si>
  <si>
    <t>дона</t>
  </si>
  <si>
    <t>Электрод массаси брикетланган</t>
  </si>
  <si>
    <t>Огнеупорный изделия MCNI-Н1</t>
  </si>
  <si>
    <t>Ceralit Cast  ТL 91013 бетон</t>
  </si>
  <si>
    <t>Огнеупорный изделия,MCTT-Н1</t>
  </si>
  <si>
    <t>Огнеупорная масса DRL-30</t>
  </si>
  <si>
    <t>DНL-83 Огнеупорная масса</t>
  </si>
  <si>
    <t>Кирпич огнеупорный.МТДМС-13А</t>
  </si>
  <si>
    <t>Огнеупорная Плита ПСП-96 №7х60</t>
  </si>
  <si>
    <t>Стакан огн дозатор-ПГРБС 5Х60</t>
  </si>
  <si>
    <t>Ceralit Cast   AL 58007</t>
  </si>
  <si>
    <t>Леточная масса</t>
  </si>
  <si>
    <t>Масса углеродная холоднанабивная МХТ</t>
  </si>
  <si>
    <t>Стаканы коллекторы ПГРБС   13x60</t>
  </si>
  <si>
    <t>Набор плит для шибера (верхняя и нижняя с  коллектором) SP-A85ZSD</t>
  </si>
  <si>
    <t>Плита ПП-95 №2</t>
  </si>
  <si>
    <t>Изделия ХКТ-30 Блок секторный</t>
  </si>
  <si>
    <t>Высокоглиноземистый кирпич PR-LZ-02 №61</t>
  </si>
  <si>
    <t>Высокоглиноземистый кирпич PR-LZ-02 №9</t>
  </si>
  <si>
    <t>Изделия ХКТ-30 Блок секторный нижний</t>
  </si>
  <si>
    <t>Стартовая смесь для стальковша марки POW-CR35</t>
  </si>
  <si>
    <t>Штамп из графита 544х290х28 мм</t>
  </si>
  <si>
    <t>Легковесный бетон PECM-LR2</t>
  </si>
  <si>
    <t>Огнеупорный плиты ППТ-95 №11</t>
  </si>
  <si>
    <t>Одеяло огнеупорный волокно FIBER BLANKET S 13840х610х13</t>
  </si>
  <si>
    <t>Prismo-Blok "Za" 350 х 300 х 600мм</t>
  </si>
  <si>
    <t>Огнеупорный бетон GIR GAST HA-75</t>
  </si>
  <si>
    <t>Плита шамотно  ШВП - 350</t>
  </si>
  <si>
    <t>Заполнение зазоров в подине марки CAST-A80BC</t>
  </si>
  <si>
    <t>Кирпич Ш-91</t>
  </si>
  <si>
    <t>Одеяло огнеупорный FIBER BLANKET S</t>
  </si>
  <si>
    <t>масса пластичная Basaplast 50-410</t>
  </si>
  <si>
    <t xml:space="preserve">Изделия огнеупорные ДМ-20 </t>
  </si>
  <si>
    <t>ГРАФИТ СЕРЕБРИСТЫЙ</t>
  </si>
  <si>
    <t>Модули теплоизоляционные огнеупорные 
марки VibroBlock (1425), Тип «U». Размер 600х350х300мм</t>
  </si>
  <si>
    <t>Ковшевой стакан стальковша SSAL-94TSD</t>
  </si>
  <si>
    <t>Кирпич особосложный ШБ-9</t>
  </si>
  <si>
    <t>Стаканы для защити термопар  TPN-83</t>
  </si>
  <si>
    <t>Изделия высокоогнеупорные хромитопериклазовые ХП-1 №1</t>
  </si>
  <si>
    <t>Изделия ХКТ-30 Блок секторный с нижним окном</t>
  </si>
  <si>
    <t>НАБИВОЧНЫЙ МАТЕРИАЛ SILICIA MIX</t>
  </si>
  <si>
    <t>Изделия ХКТ-60 Блок секторный</t>
  </si>
  <si>
    <t>Зеленый мертель GMOR</t>
  </si>
  <si>
    <t>Изделия огнеупорные ДМ-5</t>
  </si>
  <si>
    <t>Модули теплоизоляционные огнеупорные 
марки VibroBlock (1425). Тип «U». Размер 305х250х250мм.</t>
  </si>
  <si>
    <t>Картон огнеупорный квк-400 ( 500Х500Х40)</t>
  </si>
  <si>
    <t>Муллитокремнеземистая плита   марки МКРП-340 Размер 500х500х40 мм</t>
  </si>
  <si>
    <t>Изделия ХКТ-60 Блок выпускной</t>
  </si>
  <si>
    <t>ША-1 № П 9-2</t>
  </si>
  <si>
    <t>Кирпич подвесной П 5-2</t>
  </si>
  <si>
    <t>Изделия ХС-МВУ Вставок с отверстием</t>
  </si>
  <si>
    <t>Муллитокремнеземистый рулонный материал марки МКРР-130</t>
  </si>
  <si>
    <t>ПРОКЛАДКА DURABLANKET</t>
  </si>
  <si>
    <t>ТH</t>
  </si>
  <si>
    <t>м3</t>
  </si>
  <si>
    <t>РУЛОН</t>
  </si>
  <si>
    <t>Декапир (лист с/п ПТНП учун)</t>
  </si>
  <si>
    <t>Сталь х/к отожженный 0,6х1250 мм</t>
  </si>
  <si>
    <t>Сталь х/к отожженный 0,75х1250 мм</t>
  </si>
  <si>
    <t>Прокат цехлари учун валоклар</t>
  </si>
  <si>
    <t>Чугунные прокатные валки Ф370х600мм</t>
  </si>
  <si>
    <t>Чугунные прокатные валки Ф310х1000мм</t>
  </si>
  <si>
    <t>Чугунные прокатные валки Ф340х1000мм</t>
  </si>
  <si>
    <t>Чугунные прокатные валки Ф330х600мм</t>
  </si>
  <si>
    <t>Чугунные прокатные валки Ф340х600мм</t>
  </si>
  <si>
    <t>Прокатные валки чугунные 620х1000 НП-30-00-00 СШХН-47</t>
  </si>
  <si>
    <t>Валки прокатные чугунные 470х800 ПО-11861</t>
  </si>
  <si>
    <t>Валки прокатные чугунные  450х800 ПО-11861</t>
  </si>
  <si>
    <t>Валки прокатные стальные  630х1800  I-356098-01</t>
  </si>
  <si>
    <t>Валок в сборе с двумя кольцами из твердого сплава Т27 М</t>
  </si>
  <si>
    <t>Прокатные валки чугун 640х1000 ПО-9748-00</t>
  </si>
  <si>
    <t>Прокатные валки стальные 660х1800  1-356098</t>
  </si>
  <si>
    <t>Прокатные валки стальные 640х1000 1-379131(ПО-9748-00)</t>
  </si>
  <si>
    <t>Валок в сборе с двумя кольцами из твердого сплава Т31 М</t>
  </si>
  <si>
    <t>Валок в сборе с двумя кольцами из твердого сплава Т30 М</t>
  </si>
  <si>
    <t>Прокатные валки чугунные 640х1000 ПО-9746-00 СШХН-47</t>
  </si>
  <si>
    <t>Валки прокатные чугунные 345х500 ПО-11862-00</t>
  </si>
  <si>
    <t>Валки стальные 640х1000  ( 3,7)        ПО-9748,(9746)</t>
  </si>
  <si>
    <t>Валки прокатные чугунные 460х800 ПО-11861-03</t>
  </si>
  <si>
    <t>Валки прокатные чугунные 390х500 ПО-11862-05</t>
  </si>
  <si>
    <t>Валки прокатные чугунные 430х800 ПО-11861-00</t>
  </si>
  <si>
    <t>Валки прокатные чугунные 440х800 ПО-11861-01</t>
  </si>
  <si>
    <t>Валки прокатные чугунные 360х500 ПО-11862-02</t>
  </si>
  <si>
    <t>Валки прокатные чугунные 370х500 ПО-11862-03</t>
  </si>
  <si>
    <t>ВАЛКИ ЧУГУННЫЕ Л 420 L 1350</t>
  </si>
  <si>
    <t>Прокатные валки 330х500 ПО-11862-00</t>
  </si>
  <si>
    <t>Валки прокатные чугунные 480х800 ПО-11861-50</t>
  </si>
  <si>
    <t>Валки прокатные чугунные 380х500 ПО-11862</t>
  </si>
  <si>
    <t>ВАЛКИ ЧУГУН.320*100 ПЧ-186</t>
  </si>
  <si>
    <t>Фритта</t>
  </si>
  <si>
    <t>Фритта покровная ФПвОС-140</t>
  </si>
  <si>
    <t>Фритта покровная ФПвБС-400</t>
  </si>
  <si>
    <t>Фритта грунтовая ГД-4265</t>
  </si>
  <si>
    <t>Фритта грунтовая ФГТ1С-3262</t>
  </si>
  <si>
    <t>Фритта грунтовая ФГТ1С-52015</t>
  </si>
  <si>
    <t>Фритта грунтовая ФГП2С-3211</t>
  </si>
  <si>
    <t>Фритта грунтовая ФГТ2С-3313</t>
  </si>
  <si>
    <t>Фритта бортовая ФПбС-1020</t>
  </si>
  <si>
    <t>Фритта покровная ФПвОЯС-200</t>
  </si>
  <si>
    <t>ФРИТТА ЭМАЛЬ ЭСП -210</t>
  </si>
  <si>
    <t>F1810 Черная эмалевая фритта</t>
  </si>
  <si>
    <t>Шпат плавиковый</t>
  </si>
  <si>
    <t>Плавиковый шпат ФК-75</t>
  </si>
  <si>
    <t>Плавикошпатовый концентрат ФФ-92</t>
  </si>
  <si>
    <t xml:space="preserve">Темир йўл рельслари КР-50, КР-70, КР-100, КР-120, Р-18, Р-24 </t>
  </si>
  <si>
    <t>Рельсы КР-70</t>
  </si>
  <si>
    <t>Рельс КР 80</t>
  </si>
  <si>
    <t>Рельсы КР-120</t>
  </si>
  <si>
    <t>Рельсы Р-24</t>
  </si>
  <si>
    <t xml:space="preserve">Свод водоохлаждаемый печи ДСП-100 </t>
  </si>
  <si>
    <t>Шарнирный шпиндель в сборе  чер.№КБ 004-000-000СБ</t>
  </si>
  <si>
    <t>Гильза медная для кристаллизатора  250х320х1000</t>
  </si>
  <si>
    <t xml:space="preserve">Зубчатая втулка СП-1087-01 исп 2.2 поковка </t>
  </si>
  <si>
    <t xml:space="preserve">Зубчатая втулка СП-1087-01 исп 1.3 поковка </t>
  </si>
  <si>
    <t>Вал Ф 350 е 2042</t>
  </si>
  <si>
    <t xml:space="preserve">Зубчатая втулка СП-1087-01 исп 1.2 поковка </t>
  </si>
  <si>
    <t>Твердосплавный ролик вводной коробки КБ-19.5692 -46х26х20 мм (864514)</t>
  </si>
  <si>
    <t>Твердосплавный ролик вводной коробки КБ-19.5692 -46х26х20 мм (864526)</t>
  </si>
  <si>
    <t>Твердосплавный ролик вводной коробки КБ-19.5692 -46х26х20 мм (864512)</t>
  </si>
  <si>
    <t>Твердосплавный ролик вводной коробки КБ-19.5692 -46х26х20 мм (864522)</t>
  </si>
  <si>
    <t>Твердосплавный ролик вводной коробки КБ-19.5692 -46х26х20 мм (864516)</t>
  </si>
  <si>
    <t>Твердосплавный ролик вводной коробки КБ-19.5692 -46х26х20 мм (864520)</t>
  </si>
  <si>
    <t>Твердосплавный ролик вводной коробки КБ-19.5692 -46х26х20 мм (864518)</t>
  </si>
  <si>
    <t>Твердосплавный ролик вводной коробки КБ-19.5692 -46х26х20 мм (864524)</t>
  </si>
  <si>
    <t>Заготовка на зубч колесо ниж выходного вала 5689.99-000-002</t>
  </si>
  <si>
    <t>Твердосплавный ролик вводной коробки КБ-19.5692 -56х35х35,01 мм (864496)</t>
  </si>
  <si>
    <t>Твердосплавный ролик вводной коробки КБ-19.5692 -56х35х35,01 мм (864504)</t>
  </si>
  <si>
    <t>Твердосплавный ролик вводной коробки КБ-19.5692 -56х35х35,01 мм (864506)</t>
  </si>
  <si>
    <t>Твердосплавный ролик вводной коробки КБ-19.5692 -56х35х35,01 мм (864510)</t>
  </si>
  <si>
    <t>Твердосплавный ролик вводной коробки КБ-19.5692 -56х35х35,01 мм (864500)</t>
  </si>
  <si>
    <t>Твердосплавный ролик вводной коробки КБ-19.5692 -56х35х35,01 мм (864508)</t>
  </si>
  <si>
    <t>Твердосплавный ролик вводной коробки КБ-19.5692 -56х35х35,01 мм (864502)</t>
  </si>
  <si>
    <t>Твердосплавный ролик вводной коробки КБ-19.5692 -56х35х35,01 мм (854423)</t>
  </si>
  <si>
    <t>Твердосплавный ролик вводной коробки КБ-19.5692 -56х35х35,01 мм (864494)</t>
  </si>
  <si>
    <t>Твердосплавный ролик вводной коробки КБ-19.5692 -56х35х35,01 мм (864498)</t>
  </si>
  <si>
    <t>Ролик твердосплавный для нанесения профиля ВР-1 для проволоки Д-5 мм</t>
  </si>
  <si>
    <t>Ролик твердосплавный для нанесения профиля ВР-1 для проволоки Д-4 мм</t>
  </si>
  <si>
    <t>Ўлчов назорат ашёлари ва РЭН</t>
  </si>
  <si>
    <t>Насос С12-5М-2</t>
  </si>
  <si>
    <t>Универсальный редукционный клапан (регулятор газа) Samson DN200 PN16</t>
  </si>
  <si>
    <t>Реле  омрон  Н7ЕС</t>
  </si>
  <si>
    <t>Статический детектор горячего металла DELTA Stato-Sonde F67960 ENTZHEIM тип Z3-JC-SP 24DC  0.1A</t>
  </si>
  <si>
    <t>Диафрагма резиновая ВАТ-48-4000  8ся.402.023</t>
  </si>
  <si>
    <t>Тепловизионная камера (Тепловизор) FLIR E4 IR Camera w/MSX and WiFi 80х60 Resolution/9Hz</t>
  </si>
  <si>
    <t>Реле давления Electrotec PMM 10C IM 14k</t>
  </si>
  <si>
    <t>Разъем для подключения датчика давления HM-17 R900779509</t>
  </si>
  <si>
    <t>Силовая ячейка Power cell type 154 А 690 В серии RU-DRIVE RDHV-PU-690/154-5S4</t>
  </si>
  <si>
    <t>Инкрементальный датчик  скорости 1000 имп/об,HTL,Fmax 120 кГц 2 последвательности импулсь +нулевой тип POG10 DN1000 НUBNER</t>
  </si>
  <si>
    <t>SIMATIC TDC, субстойка ur6021, 21 слот, шина vme, 8 слотов p0, сменные вентиляторы, пригодна для gdm, 5-строчный соединитель (розетка) 6DD1682-0CH3</t>
  </si>
  <si>
    <t>Модуль ввода аналоговых сигналов AI8x13Bit 6ES7 331-1KF01-0AB0</t>
  </si>
  <si>
    <t>Активный модуль Sinamics  6SL3330-7TE32-6AA3</t>
  </si>
  <si>
    <t>Центральный Процессор CPU551 64-битный –модуль процессора с цифровыми входами 6DD1600-0BA1</t>
  </si>
  <si>
    <t>SIMATIC S7-400H, МОДУЛЬ ЦПУ CPU 412-3H ДЛЯ S7-400H И S7-400F/FH (6ES7412-3HJ14-0AB0)</t>
  </si>
  <si>
    <t>SIMATIC S7-400, БЛОК ПИТАНИЯ PS407: 10A (6ES7407-0KR02-0AA0)</t>
  </si>
  <si>
    <t>Модуль вывода аналоговых сигналов AO8x12Bit 6ES7 332-5HF00-0AB0</t>
  </si>
  <si>
    <t>SIMATIC S7-1500, ЦЕНТРАЛЬНЫЙ ПРОЦЕССОР CPU 1516F-3 PN/DP (6ES7516-3FN01-0AB0)</t>
  </si>
  <si>
    <t>Программатор SIMATIC 6ES7715-1ВВ20-0АЕ1</t>
  </si>
  <si>
    <t>Двухдвигательный модуль питания двигателя компактный SinamicsS120 2x1,7A, 2x0,9kW SINAMICS S120 Idc контура=4,1A-</t>
  </si>
  <si>
    <t>Контроллер Allen-Bradley 1785-L60B PLC-5/60 Processor, 64K Word SRAM, 3072 Total I/O, 3072 Analog I/O, 4 DH+/Remote I/O Channels, 1 RS-232 Channel, Se</t>
  </si>
  <si>
    <t>Модуль ввода дискретных сигналов DI32xDC24V 6ES7 321-1BL00-0AA0</t>
  </si>
  <si>
    <t>модуль вывода дискретных сигналов DO32xDC24V/0.5A 6ES7 322-1BL00-0AA0</t>
  </si>
  <si>
    <t>SIMATIC HMI TP1500 Comfort, панель оператора серии Comfort (6AV2124-0QC02-0AX1)</t>
  </si>
  <si>
    <t>Управляемый IE коммутатор Siemens Scalance X 204-2 (204-2BB10-2AA3)</t>
  </si>
  <si>
    <t>Модуль ввода аналоговых сигналов 6ES7331-7KF02-0AB0</t>
  </si>
  <si>
    <t>Система распределенного ввода-вывода SIMATIC ET 200M,    IM 153-1 6ES7 153-1AA03-0XB0</t>
  </si>
  <si>
    <t>Блок питания (SP05751C   SIRIO 1334991647)  для ПЧ VACON ( (315кВТ))</t>
  </si>
  <si>
    <t>SIMATIC S7-1500, центральный процессор CPU 1515-2 PN (6ES7515-2AM02-0AB0)</t>
  </si>
  <si>
    <t>SIMATIC S7-300, КОМПАКТНОЕ ЦПУ CPU 314C-2 PTP С MPI, 24 DI/16 DO, 4AI, 2AO (6ES7314-6BH04-0AB0)</t>
  </si>
  <si>
    <t>Модуль ввода дискретных сигналов 6ES7321-1BL00-0AA0</t>
  </si>
  <si>
    <t>SIMATIC S7, SM 332 МОДУЛЬ АНАЛОГОВОГО ВЫВОДА С РАЗДЕЛЕНИЕМ КАНАЛОВ, 4 AO (6ES7332-7ND02-0AB0)</t>
  </si>
  <si>
    <t>Дистанционный палец для Sinamics S120 Compact SINAMICS S120</t>
  </si>
  <si>
    <t>Модуль ввода дискретных сигналов 6ES7322-1BLOO-OAAO</t>
  </si>
  <si>
    <t>SIMATIC S7-1500, компактный центральный процессор CPU 1512C-1 PN (6ES7512-1CK01-0AB0)</t>
  </si>
  <si>
    <t xml:space="preserve"> SIMATIC S7-1200, МОДУЛЬ ДИСКРЕТНОГО ВВОДА-ВЫВОДА SM 1223, 16DI / 16DO (6ES7223-1PL32-0XB0)</t>
  </si>
  <si>
    <t>SIMATIC S7-400, SM 432, МОДУЛЬ ВЫВОДА АНАЛОГОВЫХ СИГНАЛОВ, 8 ВЫХОДОВ (6ES7432-1HF00-0AB0)</t>
  </si>
  <si>
    <t>Модуль связи SIMATIC NET IE/PB LINK PN IO (6GK1411-5AB00)</t>
  </si>
  <si>
    <t>PROFIBUS конвектор 6GK1500-0EA02</t>
  </si>
  <si>
    <t>SIMATIC S7-400, CPU 416-2 Central processing unit (6ES7416-2XN05-0AB0)</t>
  </si>
  <si>
    <t>SITOP POWER 20, СТАБИЛИЗИР. БЛОК ПИТАНИЯ МОДУЛЬН. ИСПОЛН., ВЫХОД =24 В /20 A (6EP1436-3BA00)</t>
  </si>
  <si>
    <t>Датчик расстояния Sick DT50-P1113</t>
  </si>
  <si>
    <t>Центральный процессор 6ES7315-2AH14-0AB0</t>
  </si>
  <si>
    <t>Siemens S7-1200 Программируемый контроллер CPU  S7-1215С AC/DC/RLY (6ES7215-1BG40-0XB0)</t>
  </si>
  <si>
    <t>МОДУЛЬ ИНТЕРФЕЙС с улучш. характ. 6ES7153-2ВA02-OХBO</t>
  </si>
  <si>
    <t>SIMATIC DP, ЦЕНТРАЛЬНЫЙ ПРОЦЕССОР CPU 1512SP-1 PN ДЛЯ ET 200SP (6ES7512-1DK01-0AB0)</t>
  </si>
  <si>
    <t>Модуль аналогового  ввода 6ES7331-7 PF01-0AB0</t>
  </si>
  <si>
    <t>SIMATIC S7-300, ANALOG INPUT SM 331, 8AI AVAILABLE (6ES7331-7KF00-0AB0)</t>
  </si>
  <si>
    <t>SIMATIC S7-300, SM 331, МОДУЛЬ ВВОДА АНАЛОГОВЫХ СИГНАЛОВ, 8 ВХОДОВ (6ES7331-7NF00-0AB0)</t>
  </si>
  <si>
    <t>SIMATIC S7-300, SM 331, МОДУЛЬ ВВОДА АНАЛОГОВЫХ СИГНАЛОВ, 8 ВХОДОВ (6ES7331-1KF00-0AB0)</t>
  </si>
  <si>
    <t>SIMATIC S7-300, SM 331, МОДУЛЬ ВВОДА АНАЛОГОВЫХ СИГНАЛОВ, 8 ВХОДОВ (6ES7331-1KF01-0AB0)</t>
  </si>
  <si>
    <t>SIMATIC S7-300 DIGITAL OUTPUT SM 322, OPTICALLY ISOLATED, 16 DO, 24V DC, 0.5A (6ES7322-1BH00-0AA0)</t>
  </si>
  <si>
    <t>Панель PP17-4 6av3688-3ep13-0ax0</t>
  </si>
  <si>
    <t>SIMATIC S7-300, КОММУНИКАЦИОННЫЙ ПРОЦЕССОР CP 340 С ИНТЕРФЕЙСОМ RS422/485 (6ES7340-1CH02-0AE0)</t>
  </si>
  <si>
    <t>SIMATIC ET 200SP, модуль дискретных входов, DI 16x 24V DC ST (6ES7131-6BH01-0BA0)</t>
  </si>
  <si>
    <t>Блок питания – регулируемый PS 307 24В DC. 2A</t>
  </si>
  <si>
    <t>SIMATIC S7-300, SM 322, МОДУЛЬ ВЫВОДА ДИСКРЕТНЫХ СИГНАЛОВ, 8 ВЫХОДОВ (6ES7322-1BF01-0AA0)</t>
  </si>
  <si>
    <t>SIMATIC DP, ЭЛЕКТРОННЫЙ МОДУЛЬ ДЛЯ ET 200S, 1 СЧЕТЧИК 5В/500KГЦ (6ES7138-4DE02-0AB0)</t>
  </si>
  <si>
    <t>SIMATIC S7-1200, МОДУЛЬ ДИСКРЕТНОГО ВВОДА SM 1221, 16DI, =24 В, ВХОДЫ SINK/SOURCE (6ES7221-1BH32-0XB0)</t>
  </si>
  <si>
    <t>Интерфейсный модуль с улучшенными характеристиками SIMATIC ET 200M/LINK IM 153-2 (153-2BA82-0XB0)</t>
  </si>
  <si>
    <t>Силовой модуль PM-E DC 24V- 6ES7 138-4CA01-0AA0</t>
  </si>
  <si>
    <t>Частотный преобразователь SINАMICS G120C PN 6SL 3210-1KE14-3AF1</t>
  </si>
  <si>
    <t>Весовой модуль Siwarex WP321 (7MH4138-6AA00-0BA0)</t>
  </si>
  <si>
    <t>Модуль управления CU320-2DP 6SL3040-1MA00-0AA0</t>
  </si>
  <si>
    <t>Базовая панель оператора BOP20 для Sinamics S120-6AG1055-0AA00-2BA0</t>
  </si>
  <si>
    <t>Панел оператора ND10W- TW01B. Omron</t>
  </si>
  <si>
    <t>Панель оператора NB10W-TW01B Omron NB10W-TW01B</t>
  </si>
  <si>
    <t>Модуль вывода аналоговых сигналов 6ES7332-5HF00-0AB0</t>
  </si>
  <si>
    <t>SITOP POWER 40, СТАБИЛИЗИР. БЛОК ПИТАНИЯ МОДУЛЬН. ИСПОЛН., ВЫХОД =24 В/ 40 A (6EP1437-3BA00)</t>
  </si>
  <si>
    <t>SIMATIC S7-300, CPU 314C-2DP COMPACT CPU WITH MPI, 24 DI/16 DO, 4AI, 2AO, 1 PT100, 4 FAST COUNTERS (6ES7314-6CF02-0AB0)</t>
  </si>
  <si>
    <t>SIMATIC DP, 5 ЭЛЕКТРОННЫХ МОДУЛЕЙ ДИСКРЕТНОГО ВЫВОДА ДЛЯ ET 200S, 4 DO STANDARD (6ES7132-4BD32-0AA0)</t>
  </si>
  <si>
    <t>Карта памяти 6ES7952-1KP00-0AA0</t>
  </si>
  <si>
    <t>Siemens S7-1200 Программируемый контроллер CPU  S7-1214С DC /DC/RLY (6ES7214-1HG40-0XB0)</t>
  </si>
  <si>
    <t>SIMATIC S7-1500, МОДУЛЬ АНАЛОГОВЫХ ВХОДОВ AI 8 X U/I/RTD/TC (6ES7531-7KF00-0AB0)</t>
  </si>
  <si>
    <t>Кнопка панель 6es7390-1as30-0АА0</t>
  </si>
  <si>
    <t>SIMATIC ET 200SP, МОДУЛЬ АНАЛОГОВОГО ВВОДА, AI 8XI 2-/4-WIRE BASIC (6ES7134-6GF00-0AA1)</t>
  </si>
  <si>
    <t>Панель OP-778 6AVB 641-OCA01-OAX1</t>
  </si>
  <si>
    <t>SIMATIC S7-300, SM 322, МОДУЛЬ ВЫВОДА ДИСКРЕТНЫХ СИГНАЛОВ, 8 ВЫХОДОВ (6ES7322-1HF10-0AA0)</t>
  </si>
  <si>
    <t>SIMATIC S7-300, SM 322, МОДУЛЬ ВЫВОДА ДИСКРЕТНЫХ СИГНАЛОВ, 8 ВЫХОДОВ (6ES7322-8BF00-0AB0)</t>
  </si>
  <si>
    <t>SITOP PSU100S 24 V/2,5 A, СТАБИЛИЗИРОВАННЫЙ БЛОК ПИТАНИЯ (6EP1332-2BA20)</t>
  </si>
  <si>
    <t>Инкрементальный энкодер Electronic (CEV65M-01465 5000 имп/об. 10VDC)</t>
  </si>
  <si>
    <t>Модуль интерфейсный 6ES7153-1AAO3-OXBO</t>
  </si>
  <si>
    <t xml:space="preserve">Allen-Bradley 1771-IFE PLC-5 Модуль аналоговых входов, 12 бит, входы напряжения или тока: 16 несимметричных входов или 8 дифференциальных входов, для </t>
  </si>
  <si>
    <t>Контроллер Atlas Copco Elektronik MK.IV</t>
  </si>
  <si>
    <t>Комплект интерфейсного модуля IM_155-6_DP_HF (6ES7155-6BU01-0CN0)</t>
  </si>
  <si>
    <t>Инкрементальный энкодер ieh58</t>
  </si>
  <si>
    <t>МОДУЛЬ SIPLUS IM365 ДЛЯ S7-300, ТЕМПЕРАТУРНЫЙ ДИАПАЗОН -25... +60С (6AG1365-0BA01-2AA0)</t>
  </si>
  <si>
    <t>SIMATIC S7-300, COUNTER MODULE FM 350-2, 8 CHANNELS (6ES7350-2AH00-0AE0)</t>
  </si>
  <si>
    <t>SIMATIC S7-1500, МОДУЛЬ ДИСКРЕТНЫХ ВХОДОВ DI16 X DC24V, 16 КАНАЛОВ (6ES7521-1BH00-0AB0)</t>
  </si>
  <si>
    <t>SIMATIC S7-300, PS 307, БЛОК ПИТАНИЯ, ВХОД: ~120/230В; ВЫХОД: =24В/2A (6ES7307-1BA00-0AA0)</t>
  </si>
  <si>
    <t>MOXA EDS-208A-SS-SC Коммутатор Ethernet (EDS-208A-SS-SC)</t>
  </si>
  <si>
    <t>SIMATIC S7-400, CPU 414-2 256 KB WORKING MEMORY (128 KB CODE, 128 KB DATA) (6ES7414-2XG03-0AB0)</t>
  </si>
  <si>
    <t>SIMATIC S7-300, профильная шина S7-300 длиной 480mm 6ES7390-1AE80-0AA0</t>
  </si>
  <si>
    <t>SITOP PSU8200 20A СТАБИЛИЗИРОВАННЫЙ БЛОК ПИТАНИЯ (6EP1336-3BA10)</t>
  </si>
  <si>
    <t>Блок питания PS 307 24В DC. 10A 6ES7 307-1KA01-0AA0</t>
  </si>
  <si>
    <t>SIMATIC S7-400, PS 407 POWER SUPPLY, 10A, 120/230V AC, 5V/10A DC (6ES7407-0KA00-0AA0)</t>
  </si>
  <si>
    <t>SIMATIC S7-400, SM 431, МОДУЛЬ ВВОДА АНАЛОГОВЫХ СИГНАЛОВ, 8 ВХОДОВ (6ES7431-1KF00-0AB0)</t>
  </si>
  <si>
    <t>Технологический модуль TM Pos Input 1 (6ES7138-6BA00-0BA0)</t>
  </si>
  <si>
    <t>SIMATIC S7-1200, CPU 1215C, compact CPU, AC/DC/relay, 2 PROFINET ports (6ES7215-1BG31-0XB0)</t>
  </si>
  <si>
    <t>SIMATIC ET 200SP, ЗАПЧАСТЬ -СЕРВЕРНЫЙ МОДУЛЬ ДЛЯ ET 200SP (6ES7193-6PA00-0AA0)</t>
  </si>
  <si>
    <t>SIMATIC ET 200SP, интерфейсный модуль IM155-6PN ST для сети PROFInet (6ES7155-6AU01-0BN0)</t>
  </si>
  <si>
    <t>SIMATIC ET 200SP, МОДУЛЬ АНАЛОГОВОГО ВВОДА, AI 8XRTD/TC HF (6ES7134-6JF00-0CA1)</t>
  </si>
  <si>
    <t>SIMATIC S7-1500, МОДУЛЬ АНАЛОГОВЫХ ВХОДОВ AI 4 X U/I/RTD/TC (6ES7531-7QD00-0AB0)</t>
  </si>
  <si>
    <t>SIMATIC ET 200SP, модуль дискретных выходов, DQ 16x 24V DC/0,5A ST (6ES7132-6BH01-0BA0)</t>
  </si>
  <si>
    <t>SITOP UPS1600 20A ETHERNET/ PROFINET БЛОК БЕСПЕРЕБОЙНОГО ЭЛЕКТРОПИТАНИЯ (6EP4136-3AB00-2AY0)</t>
  </si>
  <si>
    <t>SIMATIC ET 200SP, интерфейсный модуль IM155-6PN/2 High Feature (6ES7155-6AU01-0CN0)</t>
  </si>
  <si>
    <t>SIMATIC DP, электронный F-модуль отказобезопасных дискретных выходов 8 F-DQ X DC 24V/0,5 PP (6ES7136-6DC00-0CA0)</t>
  </si>
  <si>
    <t>МИКРОКАРТА ПАМЯТИ SIMATIC TDC MC510 МОДУЛЬ ПАМЯТИ 8 MБАЙТ FLASH-EPROM, 8 KБАЙТ EEPROM 6DD1610-0AH6</t>
  </si>
  <si>
    <t>Модуль вывода дискретных сигналов 6ES7322-1BH01-0AA0</t>
  </si>
  <si>
    <t>SIMATIC DP, ЭЛЕКТРОННЫЙ МОДУЛЬ ТЕРМОСОПРОТИВЛЕНИЙ ДЛЯ ET 200S, 2 AI RTD STANDARD (6ES7134-4JB51-0AA0 )</t>
  </si>
  <si>
    <t>SIMATIC DP, ЭЛЕКТРОННЫЙ МОДУЛЬ 2 AI I HIGH FEATURE ДЛЯ ET 200S (6ES7134-4MB02-0AA0)</t>
  </si>
  <si>
    <t>SITOP POWER DC-USV-МОДУЛЯ 15/ 40: =24 В/ 7 АЧАС (6EP1935-6ME21)</t>
  </si>
  <si>
    <t>SIMATIC ET 200SP, МОДУЛЬ АНАЛОГОВОГО ВЫВОДА, AQ 4XU/I (6ES7135-6HD00-0BA1)</t>
  </si>
  <si>
    <t>SIMATIC S7-300 СТАБИЛИЗИРОВАННЫЙ БЛОК ПИТАНИЯ PS307 ВХОД: ~120/230 В, ВЫХОД: =24 В /10 A (6ES7307-1KA00-0AA0)</t>
  </si>
  <si>
    <t>Панель оператора SIMATIC OP77B (6AV6641-0CA01-0AX1)</t>
  </si>
  <si>
    <t>SIMATIC S7-1500, МОДУЛЬ ДИСКРЕТНЫХ ВЫВОДОВ  DQ 16 X 24V DC/0.5A, 16 КАНАЛОВ (6ES7522-1BH01-0AB0)</t>
  </si>
  <si>
    <t>SIMATIC DP, МОДУЛЬ ДИСКРЕТНЫХ ВХОДОВ ДЛЯ ET 200SP, 8 F-DI PROFISAFE, =24 В, (6ES7136-6BA00-0CA0)</t>
  </si>
  <si>
    <t>Интерфейсный модуль IF 964-DP (6ES7964-2AA04-0AB0)</t>
  </si>
  <si>
    <t>SIMATIC ET 200SP, МОДУЛЬ АНАЛОГОВОГО ВВОДА, AI 4XRTD/TC HF (6ES7134-6JD00-0CA1)</t>
  </si>
  <si>
    <t>Siemens PC адаптер (MPI/ USB) CPU 6ES7 972-0CB20-0XA0</t>
  </si>
  <si>
    <t>SIMATIC S7-400 FM 450-1 Скоростной счетчик (6ES7450-1AP00-0AE0)</t>
  </si>
  <si>
    <t>SIMATIC ET 200SP, модуль дискретных выходов, DQ 8x 24V DC/0,5A ST (6ES7132-6BF01-0BA0)</t>
  </si>
  <si>
    <t>Управляемый промышленный коммутатор SCALANCE X304-2FE (304-2BD00-2AA3)</t>
  </si>
  <si>
    <t>SIMATIC ET 200SP, МОДУЛЬ АНАЛОГОВОГО ВЫВОДА, AQ 2X I ST (6ES7135-6GB00-0BA1)</t>
  </si>
  <si>
    <t xml:space="preserve">Серво-мотор напряжения-400В; Скорость-3000об/мин.; Номинальная мощность-5,03кВт </t>
  </si>
  <si>
    <t>Модуль дискретного ввода (DIN16С)</t>
  </si>
  <si>
    <t>ABL MODICON оптимальный блок питания 24В, 240Вт (ABLS1A24100)</t>
  </si>
  <si>
    <t>Электронный модуль для ET 200S, 1 COUNT 24V W V2.0 (6ES7138-4DA04-0AB0)</t>
  </si>
  <si>
    <t>Источник бесперебойного питания Smart UPS 3000 XL - SMT2200RMI2U</t>
  </si>
  <si>
    <t>SITOP UPS1100 DC 24 V 7 AH АККУМУЛЯТОРНЫЙ МОДУЛЬ (6EP4134-0GB00-0AY0)</t>
  </si>
  <si>
    <t>Модуль цифровых входов Allen-Bradley 1771-IBN PLC-5, (32) цифровых входа 10–30 В пост. тока, 4 набора по 8 шт., приемник (источник нагрузки), рабочее</t>
  </si>
  <si>
    <t>Соединитель для блока Y-образного подключения SIMATIC Y-COUPLER (197-1LB00-0XA0)</t>
  </si>
  <si>
    <t>Блок питание Allen-Bradley 1771-P7 Power Supply 16A 120/220V AC for 1771 Universal I/O Chassis</t>
  </si>
  <si>
    <t>Allen-Bradley 1771-OBN PLC-5 10-30V DC High-True Output Module, 32 выхода (4 набора по 8) для оконечной нагрузки выходного сигнала постоянного напряже</t>
  </si>
  <si>
    <t>Allen-Bradley 1771-NIV PLC-5 Модуль аналоговых входов высокого разрешения, 8 входов напряжения/тока ±5 В (±20 мА), изолированные, серия B (1771-NIV/B)</t>
  </si>
  <si>
    <t>Модуль распределения потенциалов 4P0TDIS 24 VDC / 230 VAC (6ES7138-4FD00-0AA0)</t>
  </si>
  <si>
    <t>SIMATIC DP,DP master interface for IM151-7 CPU or IM151-8 PN/DP (ET200S) (6ES7138-4HA00-0AB0)</t>
  </si>
  <si>
    <t>Allen-Bradley 1771-NOC PLC-5 Модуль аналогового вывода высокого разрешения, 8 токовых выходов, 4–20 мА, изолированные, серия B (1771-NOC/B)</t>
  </si>
  <si>
    <t>Индукцион  датчик S14-C0.8</t>
  </si>
  <si>
    <t>Allen-Bradley 1771-NR PLC-5 Модуль аналоговых входов высокого разрешения, 8 входов RTD/сопротивления 1…650 Ом, изолированные, серия B (1771-NR/B)</t>
  </si>
  <si>
    <t>LOGO!POWER 24 V СТАБИЛИЗИРОВАННЫЙ БЛОК ПИТАНИЯ ВХОД: ~100-240 В ВЫХОД: 24 V/2,5 A DC (6EP1332-1SH43)</t>
  </si>
  <si>
    <t xml:space="preserve">Шасси ввода/вывода Allen-Bradley 1771-A3B PLC-5 для модулей ввода/вывода 1771, 12 слотов, монтаж в 19-дюймовую стойку или на заднюю панель, серия B ( </t>
  </si>
  <si>
    <t>Шасси ввода-вывода Allen-Bradley 1771-A1B PLC-5, 4 слота, монтаж на задней панели (1771-A1B)</t>
  </si>
  <si>
    <t>Блок питание Allen-Bradley 1771-P6S PLC-5 Power Supply, One Slot, 8A, 194-264V AC, 56W (1771-P6S)</t>
  </si>
  <si>
    <t>SIMATIC, ШИННЫЙ АДАПТЕР BA 2X RJ45, 2 РАЗЪЁМА RJ45 ДЛЯ ПОДКЛЮЧЕНИЯ К СЕТИ PROFINET (6ES7193-6AR00-0AA0)</t>
  </si>
  <si>
    <t>БАЗОВЫЙ МОДУЛЬ РЕЛЕ БЕЗОПАСНОСТИ SIRIUS STANDARD (3SK1111-2AB30)</t>
  </si>
  <si>
    <t>Блок питания PS 307 120/230v 50-60 Hz DC24v/5a</t>
  </si>
  <si>
    <t>Неуправляемый коммутатор 5 портовый (FL SWITCH 1000)</t>
  </si>
  <si>
    <t>7000006052/80610755896 Fibrlok™ 2529 соединитель оптический универсальный</t>
  </si>
  <si>
    <t>Fibrlok 2569 соединитель для ремонта кабеля с оболочкой диаметром 1,6 - 3 мм.</t>
  </si>
  <si>
    <t>7100135228/80611320054 Fibrlok™ 2539 соединитель оптический, инструмент для опрессовки и держатель в сборе</t>
  </si>
  <si>
    <t>Коммутатор Cisco Catalyst WS-C4500X-24X-ES</t>
  </si>
  <si>
    <t>7000006202/80611323769 Fibrlok™ 2559-С Набор для соединения оптического кабеля (со скалывателем) для монтажа соединителя Fibrlok™</t>
  </si>
  <si>
    <t>Осциллограф Fluke 4 канальный  Fluke 190-202/S (Цветной)</t>
  </si>
  <si>
    <t>Компактный люксометр Extech LT510</t>
  </si>
  <si>
    <t>ДИОДНЫЙ МОДУЛЬ SKKD 46/12H4</t>
  </si>
  <si>
    <t>ДИОДНЫЙ МОДУЛЬ SKKD 81/22H4</t>
  </si>
  <si>
    <t>Газоанализатор "Флюарит"</t>
  </si>
  <si>
    <t>ФОТОМЕТР DIGITAL NANOCOLOR 500D MN 919500</t>
  </si>
  <si>
    <t>Электролитическая ячейка диссоциатора модель 19,0 Код: EC CLL</t>
  </si>
  <si>
    <t>Инвестицион лойиҳалар доирасида</t>
  </si>
  <si>
    <t>Жами:</t>
  </si>
  <si>
    <t>Автопаркни янгилаш (Электромобиль Бизнес-седан BYD Han EV)</t>
  </si>
  <si>
    <t>қиймати                      (ҚҚС билан)</t>
  </si>
  <si>
    <t>Услуги по логистике</t>
  </si>
  <si>
    <t>Услуги по развитию IT технологий и связи</t>
  </si>
  <si>
    <t>Услуги по службе главного энергетика</t>
  </si>
  <si>
    <t>Услуги по промышленной безопасности</t>
  </si>
  <si>
    <t>Услуги по службе главного механика</t>
  </si>
  <si>
    <t>Услуги по горному комплексу</t>
  </si>
  <si>
    <t>Услуги по ремонту ж/д хозяйства</t>
  </si>
  <si>
    <t>Услуги по ремонту транспортного хозяйства</t>
  </si>
  <si>
    <t>Услуги по финансовой службе</t>
  </si>
  <si>
    <t>Услуги по охране окружающей среды</t>
  </si>
  <si>
    <t>Услуги по обучению персонала</t>
  </si>
  <si>
    <t>Услуги на маркетинговые исследования</t>
  </si>
  <si>
    <t>Хозяйственные услуги (ТБО)</t>
  </si>
  <si>
    <t xml:space="preserve">Социальные расходы </t>
  </si>
  <si>
    <t xml:space="preserve">Услуги по обеспечению пожарной, радиационной и пиротехнической безопасности </t>
  </si>
  <si>
    <t>Услуги по стандартизации и СМК</t>
  </si>
  <si>
    <t>Услуги по охране и услуг войсковой части</t>
  </si>
  <si>
    <t>Хизматлар</t>
  </si>
  <si>
    <t>"Ўзметкомбинат" АЖ</t>
  </si>
  <si>
    <t>Манзили:</t>
  </si>
  <si>
    <t>Тошкент вилояти Бекобод шаҳар Сирдарё кўчаси 1 уй</t>
  </si>
  <si>
    <t>Харид предметини молиялаштириш манбалари:</t>
  </si>
  <si>
    <t>Ўз маблағларидан</t>
  </si>
  <si>
    <t>Товарларни (ишларни, хизматларни) етказиб бериш манзили:</t>
  </si>
  <si>
    <t>Давлат буюртмачисининг номи:</t>
  </si>
  <si>
    <t>Услуги по филлиалам Вторчермет</t>
  </si>
  <si>
    <t>Шестигранник  латуньевый  24 мм</t>
  </si>
  <si>
    <t>Цинк в чушках  ЦОА-9300</t>
  </si>
  <si>
    <t>Бронза марки БхР (ø210)</t>
  </si>
  <si>
    <t>Бронза марки БхР (ø100)</t>
  </si>
  <si>
    <t>Пруток вольфрамовый 2 мм</t>
  </si>
  <si>
    <t>Сталь х/к отожженный 1х1250 мм</t>
  </si>
  <si>
    <t>Подшипник 3520 (22220)</t>
  </si>
  <si>
    <t>2023 йил 2 -чорак харид режаси</t>
  </si>
  <si>
    <t>Қора металл парчалари (ИКМ)</t>
  </si>
  <si>
    <t>Қора металл парчалари (Импорт)</t>
  </si>
  <si>
    <t xml:space="preserve">огнеупорный кирпич подвесной ША-88 </t>
  </si>
  <si>
    <t>Смола фенолоформальдегидная марки "Феникс АГРО"</t>
  </si>
  <si>
    <t>Свод водоохлаждаемый ЕДПК 1344.00.00.000</t>
  </si>
  <si>
    <t>ПОСТАВКА ОБОРУДОВАНИЯ ПО ПРОЕКТУ «СТРОИТЕЛЬСТВО УЧАСТКА ЛИСТООТДЕЛКИ»</t>
  </si>
  <si>
    <t>Комп.</t>
  </si>
  <si>
    <t xml:space="preserve">                           "Ўзметкомбинат" АЖ 2023 йил 2-чоракда товарларнинг (ишларнинг, хизматларнинг)                                           харид режа-жадвали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</si>
</sst>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.0"/>
    <numFmt numFmtId="173" formatCode="0.0"/>
    <numFmt numFmtId="174" formatCode="0.000"/>
    <numFmt numFmtId="175" formatCode="0.0000E+00"/>
  </numFmts>
  <fonts count="42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2" fontId="0" fillId="33" borderId="10" xfId="0" applyNumberFormat="1" applyFont="1" applyFill="1" applyBorder="1" applyAlignment="1">
      <alignment horizontal="center" vertical="center"/>
    </xf>
    <xf numFmtId="0" fontId="2" fillId="33" borderId="10" xfId="59" applyFont="1" applyFill="1" applyBorder="1">
      <alignment/>
      <protection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horizontal="center" vertical="center"/>
    </xf>
    <xf numFmtId="9" fontId="2" fillId="33" borderId="0" xfId="56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 wrapText="1"/>
    </xf>
    <xf numFmtId="172" fontId="0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7.124.0.3\&#1086;&#1073;&#1097;&#1080;&#1077;%20&#1076;&#1086;&#1082;&#1091;&#1084;&#1077;&#1085;&#1090;&#1099;\Users\40079\AppData\Local\Microsoft\Windows\INetCache\Content.Outlook\LR36JQCR\&#1055;&#1083;&#1072;&#1085;%20&#1079;&#1072;&#1082;&#1091;&#1087;&#1072;%20202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TDSheet"/>
      <sheetName val="План 2023 сум"/>
      <sheetName val="Мет сырье"/>
      <sheetName val="ТЭР"/>
      <sheetName val="Технол материал"/>
      <sheetName val="Мет изделия и стройматериал"/>
      <sheetName val="ГСМ и РТИ"/>
      <sheetName val="Инструменты и Непроизв мат"/>
      <sheetName val="КиПиА и РЭН"/>
      <sheetName val="Услуги"/>
      <sheetName val="Обновление автопарка"/>
      <sheetName val="Обновление мет оборуд"/>
      <sheetName val="Инвест проект"/>
    </sheetNames>
    <sheetDataSet>
      <sheetData sheetId="0">
        <row r="12">
          <cell r="P12">
            <v>11500</v>
          </cell>
        </row>
      </sheetData>
      <sheetData sheetId="5">
        <row r="11">
          <cell r="D11" t="str">
            <v>тн</v>
          </cell>
        </row>
        <row r="12">
          <cell r="D12" t="str">
            <v>тн</v>
          </cell>
        </row>
        <row r="13">
          <cell r="D13" t="str">
            <v>тн</v>
          </cell>
        </row>
        <row r="14">
          <cell r="D14" t="str">
            <v>тн</v>
          </cell>
        </row>
        <row r="15">
          <cell r="D15" t="str">
            <v>тн</v>
          </cell>
        </row>
        <row r="16">
          <cell r="D16" t="str">
            <v>тн</v>
          </cell>
        </row>
        <row r="17">
          <cell r="D17" t="str">
            <v>тн</v>
          </cell>
        </row>
        <row r="18">
          <cell r="D18" t="str">
            <v>тн</v>
          </cell>
        </row>
        <row r="20">
          <cell r="D20" t="str">
            <v>КГ</v>
          </cell>
        </row>
        <row r="21">
          <cell r="D21" t="str">
            <v>тн</v>
          </cell>
        </row>
        <row r="22">
          <cell r="D22" t="str">
            <v>тн</v>
          </cell>
        </row>
        <row r="23">
          <cell r="D23" t="str">
            <v>КГ</v>
          </cell>
        </row>
        <row r="25">
          <cell r="D25" t="str">
            <v>тн</v>
          </cell>
        </row>
        <row r="27">
          <cell r="D27" t="str">
            <v>тн</v>
          </cell>
        </row>
        <row r="31">
          <cell r="D31" t="str">
            <v>тн</v>
          </cell>
        </row>
        <row r="39">
          <cell r="D39" t="str">
            <v>тн</v>
          </cell>
        </row>
        <row r="41">
          <cell r="D41" t="str">
            <v>ТH</v>
          </cell>
        </row>
        <row r="49">
          <cell r="D49" t="str">
            <v>тн</v>
          </cell>
        </row>
        <row r="50">
          <cell r="D50" t="str">
            <v>ТН</v>
          </cell>
        </row>
        <row r="55">
          <cell r="D55" t="str">
            <v>тн</v>
          </cell>
        </row>
        <row r="61">
          <cell r="D61" t="str">
            <v>ТH</v>
          </cell>
        </row>
        <row r="62">
          <cell r="D62" t="str">
            <v>ТH</v>
          </cell>
        </row>
        <row r="157">
          <cell r="D157" t="str">
            <v>тн</v>
          </cell>
        </row>
        <row r="158">
          <cell r="D158" t="str">
            <v>штук</v>
          </cell>
        </row>
        <row r="201">
          <cell r="B201" t="str">
            <v>Известняк  </v>
          </cell>
          <cell r="D201" t="str">
            <v>тн</v>
          </cell>
        </row>
        <row r="202">
          <cell r="B202" t="str">
            <v> Песок кварцевый для стекольной промышленности марки ПБ-150-2 </v>
          </cell>
        </row>
        <row r="203">
          <cell r="B203" t="str">
            <v>Концентрат циркониевый</v>
          </cell>
        </row>
        <row r="204">
          <cell r="B204" t="str">
            <v>Песок формовочный кварцевый 5К403025</v>
          </cell>
        </row>
        <row r="205">
          <cell r="B205" t="str">
            <v> Песок кварцевый для стекольной промышленности марки ПБ-150-2 </v>
          </cell>
        </row>
        <row r="206">
          <cell r="B206" t="str">
            <v>Песок кварцевый</v>
          </cell>
        </row>
        <row r="207">
          <cell r="B207" t="str">
            <v>Графит ГЛС-1</v>
          </cell>
        </row>
      </sheetData>
      <sheetData sheetId="6">
        <row r="4386">
          <cell r="D4386" t="str">
            <v>П/М</v>
          </cell>
        </row>
        <row r="4387">
          <cell r="D4387" t="str">
            <v>П/М</v>
          </cell>
        </row>
        <row r="4388">
          <cell r="D4388" t="str">
            <v>П/М</v>
          </cell>
        </row>
        <row r="4389">
          <cell r="D4389" t="str">
            <v>П/М</v>
          </cell>
        </row>
        <row r="4390">
          <cell r="D4390" t="str">
            <v>Шт</v>
          </cell>
        </row>
        <row r="4391">
          <cell r="D4391" t="str">
            <v>П/М</v>
          </cell>
        </row>
        <row r="4392">
          <cell r="D4392" t="str">
            <v>шт</v>
          </cell>
        </row>
        <row r="4393">
          <cell r="D4393" t="str">
            <v>П/М</v>
          </cell>
        </row>
        <row r="4395">
          <cell r="D4395" t="str">
            <v>П/М</v>
          </cell>
        </row>
        <row r="4396">
          <cell r="D4396" t="str">
            <v>п/м</v>
          </cell>
        </row>
        <row r="4397">
          <cell r="D4397" t="str">
            <v>Шт</v>
          </cell>
        </row>
        <row r="4398">
          <cell r="D4398" t="str">
            <v>штук</v>
          </cell>
        </row>
        <row r="4399">
          <cell r="D4399" t="str">
            <v>штук</v>
          </cell>
        </row>
        <row r="4402">
          <cell r="D4402" t="str">
            <v>Шт</v>
          </cell>
        </row>
        <row r="4403">
          <cell r="D4403" t="str">
            <v>штук</v>
          </cell>
        </row>
        <row r="4404">
          <cell r="D4404" t="str">
            <v>штук</v>
          </cell>
        </row>
        <row r="4405">
          <cell r="D4405" t="str">
            <v>п/м</v>
          </cell>
        </row>
        <row r="4406">
          <cell r="D4406" t="str">
            <v>штук</v>
          </cell>
        </row>
        <row r="4407">
          <cell r="D4407" t="str">
            <v>штук</v>
          </cell>
        </row>
        <row r="4408">
          <cell r="D4408" t="str">
            <v>п/м</v>
          </cell>
        </row>
        <row r="4409">
          <cell r="D4409" t="str">
            <v>секция</v>
          </cell>
        </row>
        <row r="4410">
          <cell r="D4410" t="str">
            <v>метр</v>
          </cell>
        </row>
        <row r="4412">
          <cell r="D4412" t="str">
            <v>Шт</v>
          </cell>
        </row>
        <row r="4416">
          <cell r="D4416" t="str">
            <v>м</v>
          </cell>
        </row>
        <row r="4417">
          <cell r="D4417" t="str">
            <v>Шт</v>
          </cell>
        </row>
        <row r="4418">
          <cell r="D4418" t="str">
            <v>п/м</v>
          </cell>
        </row>
        <row r="4420">
          <cell r="D4420" t="str">
            <v>п/м</v>
          </cell>
        </row>
        <row r="4422">
          <cell r="D4422" t="str">
            <v>Шт</v>
          </cell>
        </row>
        <row r="4423">
          <cell r="D4423" t="str">
            <v>метр</v>
          </cell>
        </row>
        <row r="4425">
          <cell r="D4425" t="str">
            <v>метр</v>
          </cell>
        </row>
        <row r="4426">
          <cell r="D4426" t="str">
            <v>метр</v>
          </cell>
        </row>
        <row r="4427">
          <cell r="D4427" t="str">
            <v>Шт</v>
          </cell>
        </row>
        <row r="4428">
          <cell r="D4428" t="str">
            <v>штук</v>
          </cell>
        </row>
        <row r="4429">
          <cell r="D4429" t="str">
            <v>шт</v>
          </cell>
        </row>
        <row r="4430">
          <cell r="D4430" t="str">
            <v>метр</v>
          </cell>
        </row>
        <row r="4431">
          <cell r="D4431" t="str">
            <v>Шт</v>
          </cell>
        </row>
        <row r="4433">
          <cell r="D4433" t="str">
            <v>штук</v>
          </cell>
        </row>
        <row r="4434">
          <cell r="D4434" t="str">
            <v>метр</v>
          </cell>
        </row>
        <row r="4435">
          <cell r="D4435" t="str">
            <v>метр</v>
          </cell>
        </row>
        <row r="4436">
          <cell r="D4436" t="str">
            <v>ком-т</v>
          </cell>
        </row>
        <row r="4437">
          <cell r="D4437" t="str">
            <v>метр</v>
          </cell>
        </row>
        <row r="4438">
          <cell r="D4438" t="str">
            <v>метр</v>
          </cell>
        </row>
        <row r="4439">
          <cell r="D4439" t="str">
            <v>штук</v>
          </cell>
        </row>
        <row r="4441">
          <cell r="D4441" t="str">
            <v>Шт</v>
          </cell>
        </row>
        <row r="4442">
          <cell r="D4442" t="str">
            <v>штук</v>
          </cell>
        </row>
        <row r="4876">
          <cell r="D4876" t="str">
            <v>штук</v>
          </cell>
        </row>
        <row r="4877">
          <cell r="D4877" t="str">
            <v>штук</v>
          </cell>
        </row>
        <row r="4880">
          <cell r="D4880" t="str">
            <v>кг</v>
          </cell>
        </row>
        <row r="4884">
          <cell r="D4884" t="str">
            <v>п/м</v>
          </cell>
        </row>
        <row r="4892">
          <cell r="D4892" t="str">
            <v>кг</v>
          </cell>
        </row>
        <row r="4905">
          <cell r="D4905" t="str">
            <v>кг</v>
          </cell>
        </row>
        <row r="4915">
          <cell r="D4915" t="str">
            <v>кг</v>
          </cell>
        </row>
        <row r="4919">
          <cell r="D4919" t="str">
            <v>кг</v>
          </cell>
        </row>
        <row r="4943">
          <cell r="D4943" t="str">
            <v>кг</v>
          </cell>
        </row>
        <row r="4947">
          <cell r="D4947" t="str">
            <v>кг</v>
          </cell>
        </row>
        <row r="4958">
          <cell r="D4958" t="str">
            <v>кг</v>
          </cell>
        </row>
        <row r="4962">
          <cell r="D4962" t="str">
            <v>кг</v>
          </cell>
        </row>
        <row r="5682">
          <cell r="D5682" t="str">
            <v>Шт</v>
          </cell>
        </row>
        <row r="5684">
          <cell r="D5684" t="str">
            <v>Шт</v>
          </cell>
        </row>
        <row r="5685">
          <cell r="D5685" t="str">
            <v>Шт</v>
          </cell>
        </row>
        <row r="5686">
          <cell r="D5686" t="str">
            <v>Шт</v>
          </cell>
        </row>
        <row r="5688">
          <cell r="D5688" t="str">
            <v>Шт</v>
          </cell>
        </row>
        <row r="5690">
          <cell r="D5690" t="str">
            <v>Шт</v>
          </cell>
        </row>
        <row r="5691">
          <cell r="D5691" t="str">
            <v>Шт</v>
          </cell>
        </row>
        <row r="5704">
          <cell r="D5704" t="str">
            <v>Шт</v>
          </cell>
        </row>
        <row r="5705">
          <cell r="D5705" t="str">
            <v>Шт</v>
          </cell>
        </row>
        <row r="5716">
          <cell r="D5716" t="str">
            <v>Шт</v>
          </cell>
        </row>
        <row r="5717">
          <cell r="D5717" t="str">
            <v>Шт</v>
          </cell>
        </row>
        <row r="5718">
          <cell r="D5718" t="str">
            <v>шт</v>
          </cell>
        </row>
        <row r="5723">
          <cell r="D5723" t="str">
            <v>шт</v>
          </cell>
        </row>
        <row r="5724">
          <cell r="D5724" t="str">
            <v>шт</v>
          </cell>
        </row>
        <row r="5725">
          <cell r="D5725" t="str">
            <v>Шт</v>
          </cell>
        </row>
        <row r="5726">
          <cell r="D5726" t="str">
            <v>шт</v>
          </cell>
        </row>
        <row r="5727">
          <cell r="D5727" t="str">
            <v>Шт</v>
          </cell>
        </row>
        <row r="5728">
          <cell r="D5728" t="str">
            <v>комп</v>
          </cell>
        </row>
        <row r="5729">
          <cell r="D5729" t="str">
            <v>шт</v>
          </cell>
        </row>
        <row r="5730">
          <cell r="D5730" t="str">
            <v>Шт</v>
          </cell>
        </row>
        <row r="5731">
          <cell r="D5731" t="str">
            <v>Шт</v>
          </cell>
        </row>
        <row r="5732">
          <cell r="D5732" t="str">
            <v>Шт</v>
          </cell>
        </row>
        <row r="5733">
          <cell r="D5733" t="str">
            <v>Шт</v>
          </cell>
        </row>
        <row r="5740">
          <cell r="D5740" t="str">
            <v>Шт</v>
          </cell>
        </row>
        <row r="5742">
          <cell r="D5742" t="str">
            <v>Шт</v>
          </cell>
        </row>
        <row r="5743">
          <cell r="D5743" t="str">
            <v>шт</v>
          </cell>
        </row>
        <row r="5744">
          <cell r="D5744" t="str">
            <v>Шт</v>
          </cell>
        </row>
        <row r="5745">
          <cell r="D5745" t="str">
            <v>Шт</v>
          </cell>
        </row>
        <row r="5748">
          <cell r="D5748" t="str">
            <v>Шт</v>
          </cell>
        </row>
        <row r="5761">
          <cell r="D5761" t="str">
            <v>Шт</v>
          </cell>
        </row>
        <row r="5780">
          <cell r="D5780" t="str">
            <v>Шт</v>
          </cell>
        </row>
        <row r="5796">
          <cell r="D5796" t="str">
            <v>шт</v>
          </cell>
        </row>
        <row r="5819">
          <cell r="D5819" t="str">
            <v>Шт</v>
          </cell>
        </row>
        <row r="5844">
          <cell r="D5844" t="str">
            <v>Шт</v>
          </cell>
        </row>
        <row r="5845">
          <cell r="D5845" t="str">
            <v>Шт</v>
          </cell>
        </row>
        <row r="5846">
          <cell r="D5846" t="str">
            <v>Шт</v>
          </cell>
        </row>
        <row r="5847">
          <cell r="D5847" t="str">
            <v>Шт</v>
          </cell>
        </row>
        <row r="5848">
          <cell r="D5848" t="str">
            <v>Шт</v>
          </cell>
        </row>
        <row r="5863">
          <cell r="D5863" t="str">
            <v>Шт</v>
          </cell>
        </row>
        <row r="5864">
          <cell r="D5864" t="str">
            <v>Шт</v>
          </cell>
        </row>
        <row r="5865">
          <cell r="D5865" t="str">
            <v>Шт</v>
          </cell>
        </row>
        <row r="5866">
          <cell r="D5866" t="str">
            <v>шт</v>
          </cell>
        </row>
        <row r="5867">
          <cell r="D5867" t="str">
            <v>Шт</v>
          </cell>
        </row>
        <row r="5868">
          <cell r="D5868" t="str">
            <v>Шт</v>
          </cell>
        </row>
        <row r="5869">
          <cell r="D5869" t="str">
            <v>Шт</v>
          </cell>
        </row>
        <row r="5871">
          <cell r="D5871" t="str">
            <v>Шт</v>
          </cell>
        </row>
        <row r="5872">
          <cell r="D5872" t="str">
            <v>штук</v>
          </cell>
        </row>
        <row r="5894">
          <cell r="D5894" t="str">
            <v>шт</v>
          </cell>
        </row>
        <row r="5895">
          <cell r="D5895" t="str">
            <v>штук</v>
          </cell>
        </row>
        <row r="5896">
          <cell r="D5896" t="str">
            <v>шт</v>
          </cell>
        </row>
        <row r="5897">
          <cell r="D5897" t="str">
            <v>штук</v>
          </cell>
        </row>
        <row r="5898">
          <cell r="D5898" t="str">
            <v>шт</v>
          </cell>
        </row>
        <row r="5909">
          <cell r="D5909" t="str">
            <v>Шт</v>
          </cell>
        </row>
        <row r="6522">
          <cell r="D6522" t="str">
            <v>штук</v>
          </cell>
        </row>
        <row r="6523">
          <cell r="D6523" t="str">
            <v>Шт</v>
          </cell>
        </row>
        <row r="6524">
          <cell r="D6524" t="str">
            <v>штук</v>
          </cell>
        </row>
        <row r="6525">
          <cell r="D6525" t="str">
            <v>штук</v>
          </cell>
        </row>
        <row r="6526">
          <cell r="D6526" t="str">
            <v>штук</v>
          </cell>
        </row>
        <row r="6527">
          <cell r="D6527" t="str">
            <v>Шт</v>
          </cell>
        </row>
        <row r="6528">
          <cell r="D6528" t="str">
            <v>штук</v>
          </cell>
        </row>
        <row r="6529">
          <cell r="D6529" t="str">
            <v>штук</v>
          </cell>
        </row>
        <row r="6530">
          <cell r="D6530" t="str">
            <v>штук</v>
          </cell>
        </row>
        <row r="6531">
          <cell r="D6531" t="str">
            <v>штук</v>
          </cell>
        </row>
        <row r="6532">
          <cell r="D6532" t="str">
            <v>Шт</v>
          </cell>
        </row>
        <row r="6533">
          <cell r="D6533" t="str">
            <v>штук</v>
          </cell>
        </row>
        <row r="6534">
          <cell r="D6534" t="str">
            <v>штук</v>
          </cell>
        </row>
        <row r="6535">
          <cell r="D6535" t="str">
            <v>кг</v>
          </cell>
        </row>
        <row r="6536">
          <cell r="D6536" t="str">
            <v>штук</v>
          </cell>
        </row>
        <row r="6537">
          <cell r="D6537" t="str">
            <v>штук</v>
          </cell>
        </row>
        <row r="6538">
          <cell r="D6538" t="str">
            <v>штук</v>
          </cell>
        </row>
        <row r="6539">
          <cell r="D6539" t="str">
            <v>штук</v>
          </cell>
        </row>
        <row r="6540">
          <cell r="D6540" t="str">
            <v>Шт</v>
          </cell>
        </row>
        <row r="6541">
          <cell r="D6541" t="str">
            <v>штук</v>
          </cell>
        </row>
        <row r="6542">
          <cell r="D6542" t="str">
            <v>штук</v>
          </cell>
        </row>
        <row r="6543">
          <cell r="D6543" t="str">
            <v>штук</v>
          </cell>
        </row>
        <row r="6544">
          <cell r="D6544" t="str">
            <v>штук</v>
          </cell>
        </row>
        <row r="6545">
          <cell r="D6545" t="str">
            <v>п/м</v>
          </cell>
        </row>
        <row r="6546">
          <cell r="D6546" t="str">
            <v>штук</v>
          </cell>
        </row>
        <row r="6547">
          <cell r="D6547" t="str">
            <v>штук</v>
          </cell>
        </row>
        <row r="6548">
          <cell r="D6548" t="str">
            <v>кг</v>
          </cell>
        </row>
        <row r="6549">
          <cell r="D6549" t="str">
            <v>штук</v>
          </cell>
        </row>
        <row r="6550">
          <cell r="D6550" t="str">
            <v>штук</v>
          </cell>
        </row>
        <row r="6551">
          <cell r="D6551" t="str">
            <v>штук</v>
          </cell>
        </row>
        <row r="6552">
          <cell r="D6552" t="str">
            <v>штук</v>
          </cell>
        </row>
        <row r="6553">
          <cell r="D6553" t="str">
            <v>Шт</v>
          </cell>
        </row>
        <row r="6554">
          <cell r="D6554" t="str">
            <v>Шт</v>
          </cell>
        </row>
        <row r="6555">
          <cell r="D6555" t="str">
            <v>Шт</v>
          </cell>
        </row>
        <row r="6556">
          <cell r="D6556" t="str">
            <v>к-т</v>
          </cell>
        </row>
        <row r="6557">
          <cell r="D6557" t="str">
            <v>штук</v>
          </cell>
        </row>
        <row r="6558">
          <cell r="D6558" t="str">
            <v>штук</v>
          </cell>
        </row>
        <row r="6559">
          <cell r="D6559" t="str">
            <v>штук</v>
          </cell>
        </row>
        <row r="6560">
          <cell r="D6560" t="str">
            <v>Шт</v>
          </cell>
        </row>
        <row r="6561">
          <cell r="D6561" t="str">
            <v>штук</v>
          </cell>
        </row>
        <row r="6562">
          <cell r="D6562" t="str">
            <v>штук</v>
          </cell>
        </row>
        <row r="6563">
          <cell r="D6563" t="str">
            <v>штук</v>
          </cell>
        </row>
        <row r="6564">
          <cell r="D6564" t="str">
            <v>штук</v>
          </cell>
        </row>
        <row r="6565">
          <cell r="D6565" t="str">
            <v>штук</v>
          </cell>
        </row>
        <row r="6566">
          <cell r="D6566" t="str">
            <v>штук</v>
          </cell>
        </row>
        <row r="6567">
          <cell r="D6567" t="str">
            <v>кг</v>
          </cell>
        </row>
        <row r="6569">
          <cell r="D6569" t="str">
            <v>шт</v>
          </cell>
        </row>
        <row r="6570">
          <cell r="D6570" t="str">
            <v>штук</v>
          </cell>
        </row>
        <row r="6571">
          <cell r="D6571" t="str">
            <v>штук</v>
          </cell>
        </row>
        <row r="6572">
          <cell r="D6572" t="str">
            <v>штук</v>
          </cell>
        </row>
        <row r="6573">
          <cell r="D6573" t="str">
            <v>кг</v>
          </cell>
        </row>
        <row r="6575">
          <cell r="D6575" t="str">
            <v>штук</v>
          </cell>
        </row>
        <row r="6576">
          <cell r="D6576" t="str">
            <v>штук</v>
          </cell>
        </row>
        <row r="6577">
          <cell r="D6577" t="str">
            <v>штук</v>
          </cell>
        </row>
        <row r="6579">
          <cell r="D6579" t="str">
            <v>штук</v>
          </cell>
        </row>
        <row r="6580">
          <cell r="D6580" t="str">
            <v>штук</v>
          </cell>
        </row>
        <row r="6581">
          <cell r="D6581" t="str">
            <v>штук</v>
          </cell>
        </row>
        <row r="6582">
          <cell r="D6582" t="str">
            <v>штук</v>
          </cell>
        </row>
        <row r="6583">
          <cell r="D6583" t="str">
            <v>штук</v>
          </cell>
        </row>
        <row r="6584">
          <cell r="D6584" t="str">
            <v>штук</v>
          </cell>
        </row>
        <row r="6585">
          <cell r="D6585" t="str">
            <v>штук</v>
          </cell>
        </row>
        <row r="6586">
          <cell r="D6586" t="str">
            <v>Шт</v>
          </cell>
        </row>
        <row r="6587">
          <cell r="D6587" t="str">
            <v>штук</v>
          </cell>
        </row>
        <row r="6588">
          <cell r="D6588" t="str">
            <v>штук</v>
          </cell>
        </row>
        <row r="6589">
          <cell r="D6589" t="str">
            <v>штук</v>
          </cell>
        </row>
        <row r="6590">
          <cell r="D6590" t="str">
            <v>Шт</v>
          </cell>
        </row>
        <row r="6591">
          <cell r="D6591" t="str">
            <v>Шт</v>
          </cell>
        </row>
        <row r="6592">
          <cell r="D6592" t="str">
            <v>Шт</v>
          </cell>
        </row>
        <row r="6593">
          <cell r="D6593" t="str">
            <v>Шт</v>
          </cell>
        </row>
        <row r="6594">
          <cell r="D6594" t="str">
            <v>Шт</v>
          </cell>
        </row>
        <row r="6595">
          <cell r="D6595" t="str">
            <v>Шт</v>
          </cell>
        </row>
        <row r="6596">
          <cell r="D6596" t="str">
            <v>Шт</v>
          </cell>
        </row>
        <row r="6597">
          <cell r="D6597" t="str">
            <v>Шт</v>
          </cell>
        </row>
        <row r="6598">
          <cell r="D6598" t="str">
            <v>Шт</v>
          </cell>
        </row>
        <row r="6599">
          <cell r="D6599" t="str">
            <v>шт</v>
          </cell>
        </row>
        <row r="6600">
          <cell r="D6600" t="str">
            <v>штук</v>
          </cell>
        </row>
        <row r="6602">
          <cell r="D6602" t="str">
            <v>штук</v>
          </cell>
        </row>
        <row r="6603">
          <cell r="D6603" t="str">
            <v>штук</v>
          </cell>
        </row>
        <row r="6605">
          <cell r="D6605" t="str">
            <v>штук</v>
          </cell>
        </row>
        <row r="6606">
          <cell r="D6606" t="str">
            <v>штук</v>
          </cell>
        </row>
        <row r="6608">
          <cell r="D6608" t="str">
            <v>штук</v>
          </cell>
        </row>
        <row r="6609">
          <cell r="D6609" t="str">
            <v>штук</v>
          </cell>
        </row>
        <row r="6610">
          <cell r="D6610" t="str">
            <v>штук</v>
          </cell>
        </row>
        <row r="6611">
          <cell r="D6611" t="str">
            <v>штук</v>
          </cell>
        </row>
        <row r="6612">
          <cell r="D6612" t="str">
            <v>кг</v>
          </cell>
        </row>
        <row r="6613">
          <cell r="D6613" t="str">
            <v>штук</v>
          </cell>
        </row>
        <row r="6614">
          <cell r="D6614" t="str">
            <v>штук</v>
          </cell>
        </row>
        <row r="6615">
          <cell r="D6615" t="str">
            <v>штук</v>
          </cell>
        </row>
        <row r="6616">
          <cell r="D6616" t="str">
            <v>штук</v>
          </cell>
        </row>
        <row r="6617">
          <cell r="D6617" t="str">
            <v>штук</v>
          </cell>
        </row>
        <row r="6619">
          <cell r="D6619" t="str">
            <v>штук</v>
          </cell>
        </row>
        <row r="6620">
          <cell r="D6620" t="str">
            <v>штук</v>
          </cell>
        </row>
        <row r="6624">
          <cell r="D6624" t="str">
            <v>штук</v>
          </cell>
        </row>
        <row r="6626">
          <cell r="D6626" t="str">
            <v>штук</v>
          </cell>
        </row>
        <row r="6627">
          <cell r="D6627" t="str">
            <v>штук</v>
          </cell>
        </row>
        <row r="6628">
          <cell r="D6628" t="str">
            <v>штук</v>
          </cell>
        </row>
        <row r="6629">
          <cell r="D6629" t="str">
            <v>штук</v>
          </cell>
        </row>
        <row r="6630">
          <cell r="D6630" t="str">
            <v>штук</v>
          </cell>
        </row>
        <row r="6631">
          <cell r="D6631" t="str">
            <v>штук</v>
          </cell>
        </row>
        <row r="6632">
          <cell r="D6632" t="str">
            <v>штук</v>
          </cell>
        </row>
        <row r="6633">
          <cell r="D6633" t="str">
            <v>штук</v>
          </cell>
        </row>
        <row r="6634">
          <cell r="D6634" t="str">
            <v>штук</v>
          </cell>
        </row>
        <row r="6635">
          <cell r="D6635" t="str">
            <v>КГ</v>
          </cell>
        </row>
        <row r="6636">
          <cell r="D6636" t="str">
            <v>КГ</v>
          </cell>
        </row>
        <row r="6637">
          <cell r="D6637" t="str">
            <v>КГ</v>
          </cell>
        </row>
        <row r="6638">
          <cell r="D6638" t="str">
            <v>КГ</v>
          </cell>
        </row>
        <row r="6639">
          <cell r="D6639" t="str">
            <v>штук</v>
          </cell>
        </row>
        <row r="6640">
          <cell r="D6640" t="str">
            <v>кг</v>
          </cell>
        </row>
        <row r="6641">
          <cell r="D6641" t="str">
            <v>штук</v>
          </cell>
        </row>
        <row r="6642">
          <cell r="D6642" t="str">
            <v>штук</v>
          </cell>
        </row>
        <row r="6643">
          <cell r="D6643" t="str">
            <v>КГ</v>
          </cell>
        </row>
        <row r="6644">
          <cell r="D6644" t="str">
            <v>КГ</v>
          </cell>
        </row>
        <row r="6645">
          <cell r="D6645" t="str">
            <v>КГ</v>
          </cell>
        </row>
        <row r="6646">
          <cell r="D6646" t="str">
            <v>штук</v>
          </cell>
        </row>
        <row r="6647">
          <cell r="D6647" t="str">
            <v>КГ</v>
          </cell>
        </row>
        <row r="6648">
          <cell r="D6648" t="str">
            <v>КГ</v>
          </cell>
        </row>
        <row r="6649">
          <cell r="D6649" t="str">
            <v>КГ</v>
          </cell>
        </row>
        <row r="6650">
          <cell r="D6650" t="str">
            <v>штук</v>
          </cell>
        </row>
        <row r="6651">
          <cell r="D6651" t="str">
            <v>кг</v>
          </cell>
        </row>
        <row r="6652">
          <cell r="D6652" t="str">
            <v>штук</v>
          </cell>
        </row>
        <row r="6653">
          <cell r="D6653" t="str">
            <v>штук</v>
          </cell>
        </row>
        <row r="6654">
          <cell r="D6654" t="str">
            <v>КГ</v>
          </cell>
        </row>
        <row r="6655">
          <cell r="D6655" t="str">
            <v>КГ</v>
          </cell>
        </row>
        <row r="6656">
          <cell r="D6656" t="str">
            <v>штук</v>
          </cell>
        </row>
        <row r="6658">
          <cell r="D6658" t="str">
            <v>штук</v>
          </cell>
        </row>
        <row r="6659">
          <cell r="D6659" t="str">
            <v>штук</v>
          </cell>
        </row>
        <row r="6661">
          <cell r="D6661" t="str">
            <v>штук</v>
          </cell>
        </row>
        <row r="6662">
          <cell r="D6662" t="str">
            <v>кг</v>
          </cell>
        </row>
        <row r="6663">
          <cell r="D6663" t="str">
            <v>кг</v>
          </cell>
        </row>
        <row r="6664">
          <cell r="D6664" t="str">
            <v>штук</v>
          </cell>
        </row>
        <row r="6666">
          <cell r="D6666" t="str">
            <v>шт</v>
          </cell>
        </row>
        <row r="6667">
          <cell r="D6667" t="str">
            <v>Шт</v>
          </cell>
        </row>
        <row r="6668">
          <cell r="D6668" t="str">
            <v>штук</v>
          </cell>
        </row>
        <row r="6669">
          <cell r="D6669" t="str">
            <v>штук</v>
          </cell>
        </row>
        <row r="6671">
          <cell r="D6671" t="str">
            <v>кг</v>
          </cell>
        </row>
        <row r="6673">
          <cell r="D6673" t="str">
            <v>штук</v>
          </cell>
        </row>
        <row r="6676">
          <cell r="D6676" t="str">
            <v>штук</v>
          </cell>
        </row>
        <row r="6679">
          <cell r="D6679" t="str">
            <v>штук</v>
          </cell>
        </row>
        <row r="6680">
          <cell r="D6680" t="str">
            <v>штук</v>
          </cell>
        </row>
        <row r="6681">
          <cell r="D6681" t="str">
            <v>штук</v>
          </cell>
        </row>
        <row r="6682">
          <cell r="D6682" t="str">
            <v>штук</v>
          </cell>
        </row>
        <row r="6683">
          <cell r="D6683" t="str">
            <v>кг</v>
          </cell>
        </row>
        <row r="6684">
          <cell r="D6684" t="str">
            <v>штук</v>
          </cell>
        </row>
        <row r="6686">
          <cell r="D6686" t="str">
            <v>штук</v>
          </cell>
        </row>
        <row r="6687">
          <cell r="D6687" t="str">
            <v>штук</v>
          </cell>
        </row>
        <row r="6688">
          <cell r="D6688" t="str">
            <v>штук</v>
          </cell>
        </row>
        <row r="6689">
          <cell r="D6689" t="str">
            <v>штук</v>
          </cell>
        </row>
        <row r="6691">
          <cell r="D6691" t="str">
            <v>штук</v>
          </cell>
        </row>
        <row r="6693">
          <cell r="D6693" t="str">
            <v>штук</v>
          </cell>
        </row>
        <row r="6694">
          <cell r="D6694" t="str">
            <v>штук</v>
          </cell>
        </row>
        <row r="6695">
          <cell r="D6695" t="str">
            <v>штук</v>
          </cell>
        </row>
        <row r="6701">
          <cell r="D6701" t="str">
            <v>кг</v>
          </cell>
        </row>
        <row r="6703">
          <cell r="D6703" t="str">
            <v>штук</v>
          </cell>
        </row>
        <row r="6704">
          <cell r="D6704" t="str">
            <v>штук</v>
          </cell>
        </row>
        <row r="6705">
          <cell r="D6705" t="str">
            <v>Шт</v>
          </cell>
        </row>
        <row r="6706">
          <cell r="D6706" t="str">
            <v>штук</v>
          </cell>
        </row>
        <row r="6707">
          <cell r="D6707" t="str">
            <v>штук</v>
          </cell>
        </row>
        <row r="6708">
          <cell r="D6708" t="str">
            <v>штук</v>
          </cell>
        </row>
        <row r="6711">
          <cell r="D6711" t="str">
            <v>штук</v>
          </cell>
        </row>
        <row r="6721">
          <cell r="D6721" t="str">
            <v>штук</v>
          </cell>
        </row>
        <row r="6722">
          <cell r="D6722" t="str">
            <v>штук</v>
          </cell>
        </row>
        <row r="6723">
          <cell r="D6723" t="str">
            <v>штук</v>
          </cell>
        </row>
        <row r="6724">
          <cell r="D6724" t="str">
            <v>штук</v>
          </cell>
        </row>
        <row r="6729">
          <cell r="D6729" t="str">
            <v>штук</v>
          </cell>
        </row>
        <row r="6730">
          <cell r="D6730" t="str">
            <v>кг</v>
          </cell>
        </row>
        <row r="6731">
          <cell r="D6731" t="str">
            <v>штук</v>
          </cell>
        </row>
        <row r="6732">
          <cell r="D6732" t="str">
            <v>кг</v>
          </cell>
        </row>
        <row r="6733">
          <cell r="D6733" t="str">
            <v>штук</v>
          </cell>
        </row>
        <row r="6734">
          <cell r="D6734" t="str">
            <v>штук</v>
          </cell>
        </row>
        <row r="6735">
          <cell r="D6735" t="str">
            <v>штук</v>
          </cell>
        </row>
        <row r="6736">
          <cell r="D6736" t="str">
            <v>штук</v>
          </cell>
        </row>
        <row r="6741">
          <cell r="D6741" t="str">
            <v>штук</v>
          </cell>
        </row>
        <row r="6746">
          <cell r="D6746" t="str">
            <v>штук</v>
          </cell>
        </row>
        <row r="6752">
          <cell r="D6752" t="str">
            <v>штук</v>
          </cell>
        </row>
        <row r="6753">
          <cell r="D6753" t="str">
            <v>штук</v>
          </cell>
        </row>
        <row r="6755">
          <cell r="D6755" t="str">
            <v>штук</v>
          </cell>
        </row>
        <row r="6756">
          <cell r="D6756" t="str">
            <v>штук</v>
          </cell>
        </row>
        <row r="6757">
          <cell r="D6757" t="str">
            <v>штук</v>
          </cell>
        </row>
        <row r="6758">
          <cell r="D6758" t="str">
            <v>штук</v>
          </cell>
        </row>
        <row r="6759">
          <cell r="D6759" t="str">
            <v>штук</v>
          </cell>
        </row>
        <row r="6760">
          <cell r="D6760" t="str">
            <v>Шт</v>
          </cell>
        </row>
        <row r="6761">
          <cell r="D6761" t="str">
            <v>Шт</v>
          </cell>
        </row>
        <row r="6762">
          <cell r="D6762" t="str">
            <v>кг</v>
          </cell>
        </row>
        <row r="6763">
          <cell r="D6763" t="str">
            <v>кг</v>
          </cell>
        </row>
        <row r="6764">
          <cell r="D6764" t="str">
            <v>кг</v>
          </cell>
        </row>
        <row r="6765">
          <cell r="D6765" t="str">
            <v>кг</v>
          </cell>
        </row>
        <row r="6766">
          <cell r="D6766" t="str">
            <v>кг</v>
          </cell>
        </row>
        <row r="6767">
          <cell r="D6767" t="str">
            <v>кг</v>
          </cell>
        </row>
        <row r="6768">
          <cell r="D6768" t="str">
            <v>кг</v>
          </cell>
        </row>
        <row r="6769">
          <cell r="D6769" t="str">
            <v>кг</v>
          </cell>
        </row>
        <row r="6770">
          <cell r="D6770" t="str">
            <v>кг</v>
          </cell>
        </row>
        <row r="6771">
          <cell r="D6771" t="str">
            <v>кг</v>
          </cell>
        </row>
        <row r="6772">
          <cell r="D6772" t="str">
            <v>кг</v>
          </cell>
        </row>
        <row r="6773">
          <cell r="D6773" t="str">
            <v>Шт</v>
          </cell>
        </row>
        <row r="6774">
          <cell r="D6774" t="str">
            <v>штук</v>
          </cell>
        </row>
        <row r="6775">
          <cell r="D6775" t="str">
            <v>штук</v>
          </cell>
        </row>
        <row r="6776">
          <cell r="D6776" t="str">
            <v>кг</v>
          </cell>
        </row>
        <row r="6777">
          <cell r="D6777" t="str">
            <v>штук</v>
          </cell>
        </row>
        <row r="6778">
          <cell r="D6778" t="str">
            <v>кг</v>
          </cell>
        </row>
        <row r="6779">
          <cell r="D6779" t="str">
            <v>кг</v>
          </cell>
        </row>
        <row r="6780">
          <cell r="D6780" t="str">
            <v>кг</v>
          </cell>
        </row>
        <row r="6781">
          <cell r="D6781" t="str">
            <v>штук</v>
          </cell>
        </row>
        <row r="6782">
          <cell r="D6782" t="str">
            <v>кг</v>
          </cell>
        </row>
        <row r="6783">
          <cell r="D6783" t="str">
            <v>кг</v>
          </cell>
        </row>
        <row r="6784">
          <cell r="D6784" t="str">
            <v>штук</v>
          </cell>
        </row>
        <row r="6785">
          <cell r="D6785" t="str">
            <v>штук</v>
          </cell>
        </row>
        <row r="6786">
          <cell r="D6786" t="str">
            <v>кг</v>
          </cell>
        </row>
        <row r="6787">
          <cell r="D6787" t="str">
            <v>штук</v>
          </cell>
        </row>
        <row r="6790">
          <cell r="D6790" t="str">
            <v>штук</v>
          </cell>
        </row>
        <row r="6791">
          <cell r="D6791" t="str">
            <v>штук</v>
          </cell>
        </row>
        <row r="6792">
          <cell r="D6792" t="str">
            <v>кг</v>
          </cell>
        </row>
        <row r="6793">
          <cell r="D6793" t="str">
            <v>штук</v>
          </cell>
        </row>
        <row r="6794">
          <cell r="D6794" t="str">
            <v>кг</v>
          </cell>
        </row>
        <row r="6795">
          <cell r="D6795" t="str">
            <v>штук</v>
          </cell>
        </row>
        <row r="6796">
          <cell r="D6796" t="str">
            <v>штук</v>
          </cell>
        </row>
        <row r="6797">
          <cell r="D6797" t="str">
            <v>кг</v>
          </cell>
        </row>
        <row r="6798">
          <cell r="D6798" t="str">
            <v>кг</v>
          </cell>
        </row>
        <row r="6799">
          <cell r="D6799" t="str">
            <v>штук</v>
          </cell>
        </row>
        <row r="6800">
          <cell r="D6800" t="str">
            <v>штук</v>
          </cell>
        </row>
        <row r="6801">
          <cell r="D6801" t="str">
            <v>штук</v>
          </cell>
        </row>
        <row r="6802">
          <cell r="D6802" t="str">
            <v>штук</v>
          </cell>
        </row>
        <row r="6803">
          <cell r="D6803" t="str">
            <v>штук</v>
          </cell>
        </row>
        <row r="6805">
          <cell r="D6805" t="str">
            <v>штук</v>
          </cell>
        </row>
        <row r="6806">
          <cell r="D6806" t="str">
            <v>штук</v>
          </cell>
        </row>
        <row r="6807">
          <cell r="D6807" t="str">
            <v>штук</v>
          </cell>
        </row>
        <row r="6808">
          <cell r="D6808" t="str">
            <v>штук</v>
          </cell>
        </row>
        <row r="6815">
          <cell r="D6815" t="str">
            <v>штук</v>
          </cell>
        </row>
        <row r="6816">
          <cell r="D6816" t="str">
            <v>штук</v>
          </cell>
        </row>
        <row r="6817">
          <cell r="D6817" t="str">
            <v>штук</v>
          </cell>
        </row>
        <row r="6818">
          <cell r="D6818" t="str">
            <v>штук</v>
          </cell>
        </row>
        <row r="6819">
          <cell r="D6819" t="str">
            <v>штук</v>
          </cell>
        </row>
        <row r="6820">
          <cell r="D6820" t="str">
            <v>штук</v>
          </cell>
        </row>
        <row r="6821">
          <cell r="D6821" t="str">
            <v>штук</v>
          </cell>
        </row>
        <row r="6822">
          <cell r="D6822" t="str">
            <v>штук</v>
          </cell>
        </row>
        <row r="6842">
          <cell r="D6842" t="str">
            <v>штук</v>
          </cell>
        </row>
        <row r="6844">
          <cell r="D6844" t="str">
            <v>штук</v>
          </cell>
        </row>
        <row r="6845">
          <cell r="D6845" t="str">
            <v>шт</v>
          </cell>
        </row>
        <row r="6858">
          <cell r="D6858" t="str">
            <v>штук</v>
          </cell>
        </row>
        <row r="6869">
          <cell r="D6869" t="str">
            <v>штук</v>
          </cell>
        </row>
        <row r="9660">
          <cell r="D9660" t="str">
            <v>м3</v>
          </cell>
        </row>
        <row r="9661">
          <cell r="D9661" t="str">
            <v>ТН</v>
          </cell>
        </row>
        <row r="9662">
          <cell r="D9662" t="str">
            <v>Шт</v>
          </cell>
        </row>
        <row r="9663">
          <cell r="D9663" t="str">
            <v>кг</v>
          </cell>
        </row>
        <row r="9664">
          <cell r="D9664" t="str">
            <v>п/м</v>
          </cell>
        </row>
        <row r="9665">
          <cell r="D9665" t="str">
            <v>кг</v>
          </cell>
        </row>
        <row r="9667">
          <cell r="D9667" t="str">
            <v>кг</v>
          </cell>
        </row>
        <row r="9668">
          <cell r="D9668" t="str">
            <v>м2</v>
          </cell>
        </row>
        <row r="9669">
          <cell r="D9669" t="str">
            <v>кг</v>
          </cell>
        </row>
        <row r="9670">
          <cell r="D9670" t="str">
            <v>кг</v>
          </cell>
        </row>
        <row r="9671">
          <cell r="D9671" t="str">
            <v>кг</v>
          </cell>
        </row>
        <row r="9672">
          <cell r="D9672" t="str">
            <v>м2</v>
          </cell>
        </row>
        <row r="9673">
          <cell r="D9673" t="str">
            <v>штук</v>
          </cell>
        </row>
        <row r="9674">
          <cell r="D9674" t="str">
            <v>кг</v>
          </cell>
        </row>
        <row r="9676">
          <cell r="D9676" t="str">
            <v>шт</v>
          </cell>
        </row>
        <row r="9677">
          <cell r="D9677" t="str">
            <v>шт</v>
          </cell>
        </row>
        <row r="9683">
          <cell r="D9683" t="str">
            <v>м2</v>
          </cell>
        </row>
        <row r="9685">
          <cell r="D9685" t="str">
            <v>Шт</v>
          </cell>
        </row>
        <row r="9686">
          <cell r="D9686" t="str">
            <v>Шт</v>
          </cell>
        </row>
        <row r="9687">
          <cell r="D9687" t="str">
            <v>кг</v>
          </cell>
        </row>
        <row r="9688">
          <cell r="D9688" t="str">
            <v>Шт</v>
          </cell>
        </row>
        <row r="9689">
          <cell r="D9689" t="str">
            <v>комп</v>
          </cell>
        </row>
        <row r="9690">
          <cell r="D9690" t="str">
            <v>Шт</v>
          </cell>
        </row>
        <row r="9691">
          <cell r="D9691" t="str">
            <v>кг</v>
          </cell>
        </row>
        <row r="9697">
          <cell r="D9697" t="str">
            <v>тн</v>
          </cell>
        </row>
        <row r="9698">
          <cell r="D9698" t="str">
            <v>кг</v>
          </cell>
        </row>
        <row r="9700">
          <cell r="D9700" t="str">
            <v>кв.метр</v>
          </cell>
        </row>
        <row r="9704">
          <cell r="D9704" t="str">
            <v>п/м</v>
          </cell>
        </row>
        <row r="9706">
          <cell r="D9706" t="str">
            <v>п/м</v>
          </cell>
        </row>
        <row r="9707">
          <cell r="D9707" t="str">
            <v>кг</v>
          </cell>
        </row>
        <row r="9708">
          <cell r="D9708" t="str">
            <v>рулон</v>
          </cell>
        </row>
        <row r="9709">
          <cell r="D9709" t="str">
            <v>Шт</v>
          </cell>
        </row>
        <row r="9710">
          <cell r="D9710" t="str">
            <v>кг</v>
          </cell>
        </row>
        <row r="9711">
          <cell r="D9711" t="str">
            <v>кг</v>
          </cell>
        </row>
        <row r="9715">
          <cell r="D9715" t="str">
            <v>кг</v>
          </cell>
        </row>
        <row r="9716">
          <cell r="D9716" t="str">
            <v>М/2</v>
          </cell>
        </row>
        <row r="9717">
          <cell r="D9717" t="str">
            <v>КГ</v>
          </cell>
        </row>
        <row r="9718">
          <cell r="D9718" t="str">
            <v>Шт</v>
          </cell>
        </row>
        <row r="9719">
          <cell r="D9719" t="str">
            <v>фл</v>
          </cell>
        </row>
        <row r="9720">
          <cell r="D9720" t="str">
            <v>кв.м</v>
          </cell>
        </row>
        <row r="9721">
          <cell r="D9721" t="str">
            <v>Шт</v>
          </cell>
        </row>
        <row r="9722">
          <cell r="D9722" t="str">
            <v>м2</v>
          </cell>
        </row>
        <row r="9723">
          <cell r="D9723" t="str">
            <v>Шт</v>
          </cell>
        </row>
        <row r="9724">
          <cell r="D9724" t="str">
            <v>кг</v>
          </cell>
        </row>
        <row r="9725">
          <cell r="D9725" t="str">
            <v>кг</v>
          </cell>
        </row>
        <row r="9726">
          <cell r="D9726" t="str">
            <v>п/м</v>
          </cell>
        </row>
        <row r="9727">
          <cell r="D9727" t="str">
            <v>Шт</v>
          </cell>
        </row>
        <row r="9728">
          <cell r="D9728" t="str">
            <v>Шт</v>
          </cell>
        </row>
        <row r="10035">
          <cell r="D10035" t="str">
            <v>Шт</v>
          </cell>
        </row>
        <row r="10036">
          <cell r="D10036" t="str">
            <v>Шт</v>
          </cell>
        </row>
        <row r="10037">
          <cell r="D10037" t="str">
            <v>комп</v>
          </cell>
        </row>
        <row r="10038">
          <cell r="D10038" t="str">
            <v>метр</v>
          </cell>
        </row>
        <row r="10039">
          <cell r="D10039" t="str">
            <v>Шт</v>
          </cell>
        </row>
        <row r="10040">
          <cell r="D10040" t="str">
            <v>Шт</v>
          </cell>
        </row>
        <row r="10041">
          <cell r="D10041" t="str">
            <v>Шт</v>
          </cell>
        </row>
        <row r="10042">
          <cell r="D10042" t="str">
            <v>Шт</v>
          </cell>
        </row>
        <row r="10043">
          <cell r="D10043" t="str">
            <v>Шт</v>
          </cell>
        </row>
        <row r="10044">
          <cell r="D10044" t="str">
            <v>Шт</v>
          </cell>
        </row>
        <row r="10045">
          <cell r="D10045" t="str">
            <v>Шт</v>
          </cell>
        </row>
        <row r="10046">
          <cell r="D10046" t="str">
            <v>Шт</v>
          </cell>
        </row>
        <row r="10047">
          <cell r="D10047" t="str">
            <v>Шт</v>
          </cell>
        </row>
        <row r="10048">
          <cell r="D10048" t="str">
            <v>Шт</v>
          </cell>
        </row>
        <row r="10049">
          <cell r="D10049" t="str">
            <v>Шт</v>
          </cell>
        </row>
        <row r="10050">
          <cell r="D10050" t="str">
            <v>Шт</v>
          </cell>
        </row>
        <row r="10051">
          <cell r="D10051" t="str">
            <v>Шт</v>
          </cell>
        </row>
        <row r="10052">
          <cell r="D10052" t="str">
            <v>Шт</v>
          </cell>
        </row>
        <row r="10053">
          <cell r="D10053" t="str">
            <v>шт</v>
          </cell>
        </row>
        <row r="10054">
          <cell r="D10054" t="str">
            <v>Шт</v>
          </cell>
        </row>
        <row r="10055">
          <cell r="D10055" t="str">
            <v>Шт</v>
          </cell>
        </row>
        <row r="10056">
          <cell r="D10056" t="str">
            <v>Шт</v>
          </cell>
        </row>
        <row r="10057">
          <cell r="D10057" t="str">
            <v>штук</v>
          </cell>
        </row>
        <row r="10058">
          <cell r="D10058" t="str">
            <v>Шт</v>
          </cell>
        </row>
        <row r="10059">
          <cell r="D10059" t="str">
            <v>Шт</v>
          </cell>
        </row>
        <row r="10060">
          <cell r="D10060" t="str">
            <v>Шт</v>
          </cell>
        </row>
        <row r="10061">
          <cell r="D10061" t="str">
            <v>штук</v>
          </cell>
        </row>
        <row r="10062">
          <cell r="D10062" t="str">
            <v>штук</v>
          </cell>
        </row>
        <row r="10063">
          <cell r="D10063" t="str">
            <v>Шт</v>
          </cell>
        </row>
        <row r="10064">
          <cell r="D10064" t="str">
            <v>Шт</v>
          </cell>
        </row>
        <row r="10065">
          <cell r="D10065" t="str">
            <v>Шт</v>
          </cell>
        </row>
        <row r="10066">
          <cell r="D10066" t="str">
            <v>штук</v>
          </cell>
        </row>
        <row r="10067">
          <cell r="D10067" t="str">
            <v>ТН</v>
          </cell>
        </row>
        <row r="10068">
          <cell r="D10068" t="str">
            <v>штук</v>
          </cell>
        </row>
        <row r="10069">
          <cell r="D10069" t="str">
            <v>штук</v>
          </cell>
        </row>
        <row r="10070">
          <cell r="D10070" t="str">
            <v>комп</v>
          </cell>
        </row>
        <row r="10071">
          <cell r="D10071" t="str">
            <v>Шт</v>
          </cell>
        </row>
        <row r="10072">
          <cell r="D10072" t="str">
            <v>Шт</v>
          </cell>
        </row>
        <row r="10073">
          <cell r="D10073" t="str">
            <v>Шт</v>
          </cell>
        </row>
        <row r="10074">
          <cell r="D10074" t="str">
            <v>Шт</v>
          </cell>
        </row>
        <row r="10075">
          <cell r="D10075" t="str">
            <v>Шт</v>
          </cell>
        </row>
        <row r="10076">
          <cell r="D10076" t="str">
            <v>Шт</v>
          </cell>
        </row>
        <row r="10077">
          <cell r="D10077" t="str">
            <v>Шт</v>
          </cell>
        </row>
        <row r="10078">
          <cell r="D10078" t="str">
            <v>штук</v>
          </cell>
        </row>
        <row r="10079">
          <cell r="D10079" t="str">
            <v>штук</v>
          </cell>
        </row>
        <row r="10080">
          <cell r="D10080" t="str">
            <v>Шт</v>
          </cell>
        </row>
        <row r="10081">
          <cell r="D10081" t="str">
            <v>штук</v>
          </cell>
        </row>
        <row r="10082">
          <cell r="D10082" t="str">
            <v>штук</v>
          </cell>
        </row>
        <row r="10083">
          <cell r="D10083" t="str">
            <v>Шт</v>
          </cell>
        </row>
        <row r="10085">
          <cell r="D10085" t="str">
            <v>Шт</v>
          </cell>
        </row>
        <row r="10086">
          <cell r="D10086" t="str">
            <v>Шт</v>
          </cell>
        </row>
        <row r="10087">
          <cell r="D10087" t="str">
            <v>Шт</v>
          </cell>
        </row>
        <row r="10088">
          <cell r="D10088" t="str">
            <v>штук</v>
          </cell>
        </row>
        <row r="10089">
          <cell r="D10089" t="str">
            <v>Шт</v>
          </cell>
        </row>
        <row r="10090">
          <cell r="D10090" t="str">
            <v>штук</v>
          </cell>
        </row>
        <row r="10091">
          <cell r="D10091" t="str">
            <v>штук</v>
          </cell>
        </row>
        <row r="10092">
          <cell r="D10092" t="str">
            <v>штук</v>
          </cell>
        </row>
        <row r="10093">
          <cell r="D10093" t="str">
            <v>штук</v>
          </cell>
        </row>
        <row r="10094">
          <cell r="D10094" t="str">
            <v>штук</v>
          </cell>
        </row>
        <row r="10095">
          <cell r="D10095" t="str">
            <v>комп</v>
          </cell>
        </row>
        <row r="10096">
          <cell r="D10096" t="str">
            <v>Шт</v>
          </cell>
        </row>
        <row r="10097">
          <cell r="D10097" t="str">
            <v>штук</v>
          </cell>
        </row>
        <row r="10098">
          <cell r="D10098" t="str">
            <v>шт</v>
          </cell>
        </row>
        <row r="10099">
          <cell r="D10099" t="str">
            <v>Шт</v>
          </cell>
        </row>
        <row r="10100">
          <cell r="D10100" t="str">
            <v>Шт</v>
          </cell>
        </row>
        <row r="10101">
          <cell r="D10101" t="str">
            <v>шт</v>
          </cell>
        </row>
        <row r="10102">
          <cell r="D10102" t="str">
            <v>Шт</v>
          </cell>
        </row>
        <row r="10103">
          <cell r="D10103" t="str">
            <v>Шт</v>
          </cell>
        </row>
        <row r="10104">
          <cell r="D10104" t="str">
            <v>Шт</v>
          </cell>
        </row>
        <row r="10105">
          <cell r="D10105" t="str">
            <v>Шт</v>
          </cell>
        </row>
        <row r="10106">
          <cell r="D10106" t="str">
            <v>штук</v>
          </cell>
        </row>
        <row r="10107">
          <cell r="D10107" t="str">
            <v>штук</v>
          </cell>
        </row>
        <row r="10165">
          <cell r="D10165" t="str">
            <v>м3</v>
          </cell>
        </row>
        <row r="10166">
          <cell r="D10166" t="str">
            <v>М.КУБ</v>
          </cell>
        </row>
        <row r="10167">
          <cell r="D10167" t="str">
            <v>м3</v>
          </cell>
        </row>
        <row r="10168">
          <cell r="D10168" t="str">
            <v>м3</v>
          </cell>
        </row>
        <row r="10171">
          <cell r="D10171" t="str">
            <v>упаков</v>
          </cell>
        </row>
        <row r="10172">
          <cell r="D10172" t="str">
            <v>Шт</v>
          </cell>
        </row>
        <row r="10174">
          <cell r="D10174" t="str">
            <v>Шт</v>
          </cell>
        </row>
        <row r="10175">
          <cell r="D10175" t="str">
            <v>Шт</v>
          </cell>
        </row>
        <row r="10176">
          <cell r="D10176" t="str">
            <v>Шт</v>
          </cell>
        </row>
        <row r="10177">
          <cell r="D10177" t="str">
            <v>Шт</v>
          </cell>
        </row>
        <row r="10178">
          <cell r="D10178" t="str">
            <v>Шт</v>
          </cell>
        </row>
        <row r="10179">
          <cell r="D10179" t="str">
            <v>рулон</v>
          </cell>
        </row>
        <row r="10180">
          <cell r="D10180" t="str">
            <v>шт</v>
          </cell>
        </row>
        <row r="10181">
          <cell r="D10181" t="str">
            <v>шт</v>
          </cell>
        </row>
        <row r="10183">
          <cell r="D10183" t="str">
            <v>Шт</v>
          </cell>
        </row>
        <row r="10184">
          <cell r="D10184" t="str">
            <v>Шт</v>
          </cell>
        </row>
        <row r="10185">
          <cell r="D10185" t="str">
            <v>упаков</v>
          </cell>
        </row>
        <row r="10187">
          <cell r="D10187" t="str">
            <v>упаков</v>
          </cell>
        </row>
        <row r="10188">
          <cell r="D10188" t="str">
            <v>шт</v>
          </cell>
        </row>
        <row r="10189">
          <cell r="D10189" t="str">
            <v>метр</v>
          </cell>
        </row>
        <row r="10190">
          <cell r="D10190" t="str">
            <v>м</v>
          </cell>
        </row>
        <row r="10191">
          <cell r="D10191" t="str">
            <v>шт</v>
          </cell>
        </row>
        <row r="10192">
          <cell r="D10192" t="str">
            <v>рулон</v>
          </cell>
        </row>
        <row r="10193">
          <cell r="D10193" t="str">
            <v>п/м</v>
          </cell>
        </row>
        <row r="10194">
          <cell r="D10194" t="str">
            <v>п/м</v>
          </cell>
        </row>
        <row r="10195">
          <cell r="D10195" t="str">
            <v>п/м</v>
          </cell>
        </row>
        <row r="10196">
          <cell r="D10196" t="str">
            <v>Шт</v>
          </cell>
        </row>
        <row r="10197">
          <cell r="D10197" t="str">
            <v>Шт</v>
          </cell>
        </row>
        <row r="10200">
          <cell r="D10200" t="str">
            <v>Шт</v>
          </cell>
        </row>
        <row r="10201">
          <cell r="D10201" t="str">
            <v>п/м</v>
          </cell>
        </row>
        <row r="10202">
          <cell r="D10202" t="str">
            <v>п/м</v>
          </cell>
        </row>
        <row r="10203">
          <cell r="D10203" t="str">
            <v>Шт</v>
          </cell>
        </row>
        <row r="10204">
          <cell r="D10204" t="str">
            <v>Шт</v>
          </cell>
        </row>
        <row r="10205">
          <cell r="D10205" t="str">
            <v>Шт</v>
          </cell>
        </row>
        <row r="10206">
          <cell r="D10206" t="str">
            <v>пачка</v>
          </cell>
        </row>
        <row r="10207">
          <cell r="D10207" t="str">
            <v>п/м</v>
          </cell>
        </row>
        <row r="10326">
          <cell r="D10326" t="str">
            <v>Шт</v>
          </cell>
        </row>
        <row r="10327">
          <cell r="D10327" t="str">
            <v>Шт</v>
          </cell>
        </row>
        <row r="10329">
          <cell r="D10329" t="str">
            <v>Шт</v>
          </cell>
        </row>
        <row r="10331">
          <cell r="D10331" t="str">
            <v>штук</v>
          </cell>
        </row>
        <row r="10332">
          <cell r="D10332" t="str">
            <v>Шт</v>
          </cell>
        </row>
        <row r="10333">
          <cell r="D10333" t="str">
            <v>Шт</v>
          </cell>
        </row>
        <row r="10334">
          <cell r="D10334" t="str">
            <v>п/м</v>
          </cell>
        </row>
        <row r="10335">
          <cell r="D10335" t="str">
            <v>Шт</v>
          </cell>
        </row>
        <row r="10336">
          <cell r="D10336" t="str">
            <v>Шт</v>
          </cell>
        </row>
        <row r="10339">
          <cell r="D10339" t="str">
            <v>Шт</v>
          </cell>
        </row>
        <row r="10340">
          <cell r="D10340" t="str">
            <v>шт</v>
          </cell>
        </row>
        <row r="10342">
          <cell r="D10342" t="str">
            <v>Шт</v>
          </cell>
        </row>
        <row r="10343">
          <cell r="D10343" t="str">
            <v>Шт</v>
          </cell>
        </row>
        <row r="10344">
          <cell r="D10344" t="str">
            <v>ком-т</v>
          </cell>
        </row>
        <row r="10345">
          <cell r="D10345" t="str">
            <v>Шт</v>
          </cell>
        </row>
        <row r="10346">
          <cell r="D10346" t="str">
            <v>Шт</v>
          </cell>
        </row>
        <row r="10347">
          <cell r="D10347" t="str">
            <v>Шт</v>
          </cell>
        </row>
        <row r="10348">
          <cell r="D10348" t="str">
            <v>Шт</v>
          </cell>
        </row>
        <row r="10383">
          <cell r="D10383" t="str">
            <v>Шт</v>
          </cell>
        </row>
        <row r="10384">
          <cell r="D10384" t="str">
            <v>шт</v>
          </cell>
        </row>
        <row r="10385">
          <cell r="D10385" t="str">
            <v>Шт</v>
          </cell>
        </row>
        <row r="10386">
          <cell r="D10386" t="str">
            <v>штук</v>
          </cell>
        </row>
        <row r="10387">
          <cell r="D10387" t="str">
            <v>Шт</v>
          </cell>
        </row>
        <row r="10388">
          <cell r="D10388" t="str">
            <v>штук</v>
          </cell>
        </row>
        <row r="10389">
          <cell r="D10389" t="str">
            <v>штук</v>
          </cell>
        </row>
        <row r="10390">
          <cell r="D10390" t="str">
            <v>штук</v>
          </cell>
        </row>
        <row r="10391">
          <cell r="D10391" t="str">
            <v>шт</v>
          </cell>
        </row>
        <row r="10392">
          <cell r="D10392" t="str">
            <v>шт</v>
          </cell>
        </row>
        <row r="10393">
          <cell r="D10393" t="str">
            <v>штук</v>
          </cell>
        </row>
        <row r="10394">
          <cell r="D10394" t="str">
            <v>штук</v>
          </cell>
        </row>
        <row r="10395">
          <cell r="D10395" t="str">
            <v>штук</v>
          </cell>
        </row>
        <row r="10396">
          <cell r="D10396" t="str">
            <v>Шт</v>
          </cell>
        </row>
        <row r="10397">
          <cell r="D10397" t="str">
            <v>штук</v>
          </cell>
        </row>
        <row r="10398">
          <cell r="D10398" t="str">
            <v>штук</v>
          </cell>
        </row>
        <row r="10399">
          <cell r="D10399" t="str">
            <v>штук</v>
          </cell>
        </row>
        <row r="10400">
          <cell r="D10400" t="str">
            <v>штук</v>
          </cell>
        </row>
        <row r="10401">
          <cell r="D10401" t="str">
            <v>штук</v>
          </cell>
        </row>
        <row r="10402">
          <cell r="D10402" t="str">
            <v>штук</v>
          </cell>
        </row>
        <row r="10403">
          <cell r="D10403" t="str">
            <v>Шт</v>
          </cell>
        </row>
        <row r="10404">
          <cell r="D10404" t="str">
            <v>штук</v>
          </cell>
        </row>
        <row r="10405">
          <cell r="D10405" t="str">
            <v>Шт</v>
          </cell>
        </row>
        <row r="10406">
          <cell r="D10406" t="str">
            <v>штук</v>
          </cell>
        </row>
        <row r="10407">
          <cell r="D10407" t="str">
            <v>штук</v>
          </cell>
        </row>
        <row r="10408">
          <cell r="D10408" t="str">
            <v>штук</v>
          </cell>
        </row>
        <row r="10409">
          <cell r="D10409" t="str">
            <v>штук</v>
          </cell>
        </row>
        <row r="10410">
          <cell r="D10410" t="str">
            <v>штук</v>
          </cell>
        </row>
        <row r="10411">
          <cell r="D10411" t="str">
            <v>штук</v>
          </cell>
        </row>
        <row r="10412">
          <cell r="D10412" t="str">
            <v>штук</v>
          </cell>
        </row>
        <row r="10413">
          <cell r="D10413" t="str">
            <v>штук</v>
          </cell>
        </row>
        <row r="10414">
          <cell r="D10414" t="str">
            <v>штук</v>
          </cell>
        </row>
      </sheetData>
      <sheetData sheetId="7">
        <row r="13">
          <cell r="D13" t="str">
            <v>тн</v>
          </cell>
        </row>
        <row r="14">
          <cell r="D14" t="str">
            <v>кг</v>
          </cell>
        </row>
        <row r="15">
          <cell r="D15" t="str">
            <v>ТН</v>
          </cell>
        </row>
        <row r="17">
          <cell r="D17" t="str">
            <v>тн</v>
          </cell>
        </row>
        <row r="22">
          <cell r="D22" t="str">
            <v>ТН</v>
          </cell>
        </row>
        <row r="54">
          <cell r="D54" t="str">
            <v>кг</v>
          </cell>
        </row>
        <row r="63">
          <cell r="D63" t="str">
            <v>литр</v>
          </cell>
        </row>
        <row r="97">
          <cell r="D97" t="str">
            <v>кг</v>
          </cell>
        </row>
        <row r="107">
          <cell r="D107" t="str">
            <v>Шт</v>
          </cell>
        </row>
        <row r="319">
          <cell r="D319" t="str">
            <v>Шт</v>
          </cell>
        </row>
        <row r="326">
          <cell r="D326" t="str">
            <v>шт</v>
          </cell>
        </row>
        <row r="328">
          <cell r="D328" t="str">
            <v>Шт</v>
          </cell>
        </row>
        <row r="336">
          <cell r="D336" t="str">
            <v>Шт</v>
          </cell>
        </row>
        <row r="401">
          <cell r="D401" t="str">
            <v>Шт</v>
          </cell>
        </row>
        <row r="421">
          <cell r="D421" t="str">
            <v>Шт</v>
          </cell>
        </row>
        <row r="425">
          <cell r="D425" t="str">
            <v>Шт</v>
          </cell>
        </row>
        <row r="427">
          <cell r="D427" t="str">
            <v>Шт</v>
          </cell>
        </row>
        <row r="483">
          <cell r="D483" t="str">
            <v>Шт</v>
          </cell>
        </row>
        <row r="484">
          <cell r="D484" t="str">
            <v>Шт</v>
          </cell>
        </row>
        <row r="523">
          <cell r="D523" t="str">
            <v>Шт</v>
          </cell>
        </row>
        <row r="524">
          <cell r="D524" t="str">
            <v>Шт</v>
          </cell>
        </row>
        <row r="534">
          <cell r="D534" t="str">
            <v>Шт</v>
          </cell>
        </row>
        <row r="535">
          <cell r="D535" t="str">
            <v>Шт</v>
          </cell>
        </row>
        <row r="600">
          <cell r="D600" t="str">
            <v>Шт</v>
          </cell>
        </row>
        <row r="2127">
          <cell r="D2127" t="str">
            <v>Шт</v>
          </cell>
        </row>
        <row r="2128">
          <cell r="D2128" t="str">
            <v>шт</v>
          </cell>
        </row>
        <row r="2129">
          <cell r="D2129" t="str">
            <v>к-т</v>
          </cell>
        </row>
        <row r="2130">
          <cell r="D2130" t="str">
            <v>Шт</v>
          </cell>
        </row>
        <row r="2131">
          <cell r="D2131" t="str">
            <v>Шт</v>
          </cell>
        </row>
        <row r="2132">
          <cell r="D2132" t="str">
            <v>штук</v>
          </cell>
        </row>
        <row r="2133">
          <cell r="D2133" t="str">
            <v>штук</v>
          </cell>
        </row>
        <row r="2134">
          <cell r="D2134" t="str">
            <v>Шт</v>
          </cell>
        </row>
        <row r="2135">
          <cell r="D2135" t="str">
            <v>Шт</v>
          </cell>
        </row>
        <row r="2136">
          <cell r="D2136" t="str">
            <v>штук</v>
          </cell>
        </row>
        <row r="2137">
          <cell r="D2137" t="str">
            <v>шт</v>
          </cell>
        </row>
        <row r="2138">
          <cell r="D2138" t="str">
            <v>штук</v>
          </cell>
        </row>
        <row r="2139">
          <cell r="D2139" t="str">
            <v>штук</v>
          </cell>
        </row>
        <row r="2140">
          <cell r="D2140" t="str">
            <v>Шт</v>
          </cell>
        </row>
        <row r="2141">
          <cell r="D2141" t="str">
            <v>штук</v>
          </cell>
        </row>
        <row r="2142">
          <cell r="D2142" t="str">
            <v>штук</v>
          </cell>
        </row>
        <row r="2143">
          <cell r="D2143" t="str">
            <v>штук</v>
          </cell>
        </row>
        <row r="2144">
          <cell r="D2144" t="str">
            <v>штук</v>
          </cell>
        </row>
        <row r="2145">
          <cell r="D2145" t="str">
            <v>шт</v>
          </cell>
        </row>
        <row r="2146">
          <cell r="D2146" t="str">
            <v>штук</v>
          </cell>
        </row>
        <row r="2147">
          <cell r="D2147" t="str">
            <v>штук</v>
          </cell>
        </row>
        <row r="2148">
          <cell r="D2148" t="str">
            <v>Шт</v>
          </cell>
        </row>
        <row r="2149">
          <cell r="D2149" t="str">
            <v>штук</v>
          </cell>
        </row>
        <row r="2150">
          <cell r="D2150" t="str">
            <v>штук</v>
          </cell>
        </row>
        <row r="2151">
          <cell r="D2151" t="str">
            <v>Шт</v>
          </cell>
        </row>
        <row r="2152">
          <cell r="D2152" t="str">
            <v>Шт</v>
          </cell>
        </row>
        <row r="2153">
          <cell r="D2153" t="str">
            <v>КТ</v>
          </cell>
        </row>
        <row r="2154">
          <cell r="D2154" t="str">
            <v>штук</v>
          </cell>
        </row>
        <row r="2155">
          <cell r="D2155" t="str">
            <v>штук</v>
          </cell>
        </row>
        <row r="2156">
          <cell r="D2156" t="str">
            <v>штук</v>
          </cell>
        </row>
        <row r="2157">
          <cell r="D2157" t="str">
            <v>штук</v>
          </cell>
        </row>
        <row r="2158">
          <cell r="D2158" t="str">
            <v>шт</v>
          </cell>
        </row>
        <row r="2159">
          <cell r="D2159" t="str">
            <v>штук</v>
          </cell>
        </row>
        <row r="2160">
          <cell r="D2160" t="str">
            <v>Шт</v>
          </cell>
        </row>
        <row r="2161">
          <cell r="D2161" t="str">
            <v>ЛИТР</v>
          </cell>
        </row>
        <row r="2162">
          <cell r="D2162" t="str">
            <v>Шт</v>
          </cell>
        </row>
        <row r="2163">
          <cell r="D2163" t="str">
            <v>штук</v>
          </cell>
        </row>
        <row r="2164">
          <cell r="D2164" t="str">
            <v>Шт</v>
          </cell>
        </row>
        <row r="2165">
          <cell r="D2165" t="str">
            <v>штук</v>
          </cell>
        </row>
        <row r="2166">
          <cell r="D2166" t="str">
            <v>шт</v>
          </cell>
        </row>
        <row r="2167">
          <cell r="D2167" t="str">
            <v>Шт</v>
          </cell>
        </row>
        <row r="2168">
          <cell r="D2168" t="str">
            <v>штук</v>
          </cell>
        </row>
        <row r="2169">
          <cell r="D2169" t="str">
            <v>ШТ</v>
          </cell>
        </row>
        <row r="2170">
          <cell r="D2170" t="str">
            <v>штук</v>
          </cell>
        </row>
        <row r="2171">
          <cell r="D2171" t="str">
            <v>шт</v>
          </cell>
        </row>
        <row r="2172">
          <cell r="D2172" t="str">
            <v>Шт</v>
          </cell>
        </row>
        <row r="2173">
          <cell r="D2173" t="str">
            <v>штук</v>
          </cell>
        </row>
        <row r="2174">
          <cell r="D2174" t="str">
            <v>Шт</v>
          </cell>
        </row>
        <row r="2175">
          <cell r="D2175" t="str">
            <v>Шт</v>
          </cell>
        </row>
        <row r="2176">
          <cell r="D2176" t="str">
            <v>Шт</v>
          </cell>
        </row>
        <row r="2177">
          <cell r="D2177" t="str">
            <v>КОМ-Т</v>
          </cell>
        </row>
        <row r="2178">
          <cell r="D2178" t="str">
            <v>штук</v>
          </cell>
        </row>
        <row r="2179">
          <cell r="D2179" t="str">
            <v>Шт</v>
          </cell>
        </row>
        <row r="2180">
          <cell r="D2180" t="str">
            <v>Шт</v>
          </cell>
        </row>
        <row r="2181">
          <cell r="D2181" t="str">
            <v>комп</v>
          </cell>
        </row>
        <row r="2182">
          <cell r="D2182" t="str">
            <v>штук</v>
          </cell>
        </row>
        <row r="2183">
          <cell r="D2183" t="str">
            <v>Шт</v>
          </cell>
        </row>
        <row r="2184">
          <cell r="D2184" t="str">
            <v>Шт</v>
          </cell>
        </row>
        <row r="2185">
          <cell r="D2185" t="str">
            <v>штук</v>
          </cell>
        </row>
        <row r="2186">
          <cell r="D2186" t="str">
            <v>штук</v>
          </cell>
        </row>
        <row r="2187">
          <cell r="D2187" t="str">
            <v>Шт</v>
          </cell>
        </row>
        <row r="2188">
          <cell r="D2188" t="str">
            <v>Шт</v>
          </cell>
        </row>
        <row r="2189">
          <cell r="D2189" t="str">
            <v>КОМ-Т</v>
          </cell>
        </row>
        <row r="2190">
          <cell r="D2190" t="str">
            <v>Шт</v>
          </cell>
        </row>
        <row r="2191">
          <cell r="D2191" t="str">
            <v>штук</v>
          </cell>
        </row>
        <row r="2192">
          <cell r="D2192" t="str">
            <v>шт</v>
          </cell>
        </row>
        <row r="2193">
          <cell r="D2193" t="str">
            <v>Шт</v>
          </cell>
        </row>
        <row r="2194">
          <cell r="D2194" t="str">
            <v>Шт</v>
          </cell>
        </row>
        <row r="2195">
          <cell r="D2195" t="str">
            <v>штук</v>
          </cell>
        </row>
        <row r="2196">
          <cell r="D2196" t="str">
            <v>КОМ-Т</v>
          </cell>
        </row>
        <row r="2197">
          <cell r="D2197" t="str">
            <v>шт</v>
          </cell>
        </row>
        <row r="2198">
          <cell r="D2198" t="str">
            <v>штук</v>
          </cell>
        </row>
        <row r="2199">
          <cell r="D2199" t="str">
            <v>штук</v>
          </cell>
        </row>
        <row r="2200">
          <cell r="D2200" t="str">
            <v>Шт</v>
          </cell>
        </row>
        <row r="2201">
          <cell r="D2201" t="str">
            <v>комп</v>
          </cell>
        </row>
        <row r="2202">
          <cell r="D2202" t="str">
            <v>шт</v>
          </cell>
        </row>
        <row r="2203">
          <cell r="D2203" t="str">
            <v>Шт</v>
          </cell>
        </row>
        <row r="2204">
          <cell r="D2204" t="str">
            <v>Шт</v>
          </cell>
        </row>
        <row r="2205">
          <cell r="D2205" t="str">
            <v>Шт</v>
          </cell>
        </row>
        <row r="2206">
          <cell r="D2206" t="str">
            <v>Шт</v>
          </cell>
        </row>
        <row r="2207">
          <cell r="D2207" t="str">
            <v>штук</v>
          </cell>
        </row>
        <row r="2208">
          <cell r="D2208" t="str">
            <v>Шт</v>
          </cell>
        </row>
        <row r="2209">
          <cell r="D2209" t="str">
            <v>шт</v>
          </cell>
        </row>
        <row r="2210">
          <cell r="D2210" t="str">
            <v>Шт</v>
          </cell>
        </row>
        <row r="2211">
          <cell r="D2211" t="str">
            <v>ШТ</v>
          </cell>
        </row>
        <row r="2212">
          <cell r="D2212" t="str">
            <v>шт</v>
          </cell>
        </row>
        <row r="2213">
          <cell r="D2213" t="str">
            <v>штук</v>
          </cell>
        </row>
        <row r="2214">
          <cell r="D2214" t="str">
            <v>штук</v>
          </cell>
        </row>
        <row r="2215">
          <cell r="D2215" t="str">
            <v>Шт</v>
          </cell>
        </row>
        <row r="2216">
          <cell r="D2216" t="str">
            <v>Шт</v>
          </cell>
        </row>
        <row r="2217">
          <cell r="D2217" t="str">
            <v>штук</v>
          </cell>
        </row>
        <row r="2218">
          <cell r="D2218" t="str">
            <v>штук</v>
          </cell>
        </row>
        <row r="2219">
          <cell r="D2219" t="str">
            <v>штук</v>
          </cell>
        </row>
        <row r="2220">
          <cell r="D2220" t="str">
            <v>штук</v>
          </cell>
        </row>
        <row r="2221">
          <cell r="D2221" t="str">
            <v>Шт</v>
          </cell>
        </row>
        <row r="2222">
          <cell r="D2222" t="str">
            <v>Шт</v>
          </cell>
        </row>
        <row r="2223">
          <cell r="D2223" t="str">
            <v>Шт</v>
          </cell>
        </row>
        <row r="2224">
          <cell r="D2224" t="str">
            <v>ШТ</v>
          </cell>
        </row>
        <row r="2225">
          <cell r="D2225" t="str">
            <v>комп</v>
          </cell>
        </row>
        <row r="2226">
          <cell r="D2226" t="str">
            <v>штук</v>
          </cell>
        </row>
        <row r="2227">
          <cell r="D2227" t="str">
            <v>Шт</v>
          </cell>
        </row>
        <row r="2228">
          <cell r="D2228" t="str">
            <v>ШТ</v>
          </cell>
        </row>
        <row r="2229">
          <cell r="D2229" t="str">
            <v>Шт</v>
          </cell>
        </row>
        <row r="2230">
          <cell r="D2230" t="str">
            <v>ком-т</v>
          </cell>
        </row>
        <row r="2231">
          <cell r="D2231" t="str">
            <v>штук</v>
          </cell>
        </row>
        <row r="2232">
          <cell r="D2232" t="str">
            <v>Шт</v>
          </cell>
        </row>
        <row r="2233">
          <cell r="D2233" t="str">
            <v>Шт</v>
          </cell>
        </row>
        <row r="2234">
          <cell r="D2234" t="str">
            <v>штук</v>
          </cell>
        </row>
        <row r="2235">
          <cell r="D2235" t="str">
            <v>Шт</v>
          </cell>
        </row>
        <row r="2236">
          <cell r="D2236" t="str">
            <v>Шт</v>
          </cell>
        </row>
        <row r="2237">
          <cell r="D2237" t="str">
            <v>Шт</v>
          </cell>
        </row>
        <row r="2238">
          <cell r="D2238" t="str">
            <v>Шт</v>
          </cell>
        </row>
        <row r="2239">
          <cell r="D2239" t="str">
            <v>Шт</v>
          </cell>
        </row>
        <row r="2240">
          <cell r="D2240" t="str">
            <v>штук</v>
          </cell>
        </row>
        <row r="2241">
          <cell r="D2241" t="str">
            <v>к-т</v>
          </cell>
        </row>
        <row r="2242">
          <cell r="D2242" t="str">
            <v>штук</v>
          </cell>
        </row>
        <row r="2243">
          <cell r="D2243" t="str">
            <v>Шт</v>
          </cell>
        </row>
        <row r="2244">
          <cell r="D2244" t="str">
            <v>Шт</v>
          </cell>
        </row>
        <row r="2245">
          <cell r="D2245" t="str">
            <v>штук</v>
          </cell>
        </row>
        <row r="2246">
          <cell r="D2246" t="str">
            <v>шт</v>
          </cell>
        </row>
        <row r="2247">
          <cell r="D2247" t="str">
            <v>штук</v>
          </cell>
        </row>
        <row r="2248">
          <cell r="D2248" t="str">
            <v>Шт</v>
          </cell>
        </row>
        <row r="2249">
          <cell r="D2249" t="str">
            <v>штук</v>
          </cell>
        </row>
        <row r="2250">
          <cell r="D2250" t="str">
            <v>Шт</v>
          </cell>
        </row>
        <row r="2251">
          <cell r="D2251" t="str">
            <v>шт</v>
          </cell>
        </row>
        <row r="2252">
          <cell r="D2252" t="str">
            <v>Шт</v>
          </cell>
        </row>
        <row r="2253">
          <cell r="D2253" t="str">
            <v>Шт</v>
          </cell>
        </row>
        <row r="2254">
          <cell r="D2254" t="str">
            <v>Шт</v>
          </cell>
        </row>
        <row r="2255">
          <cell r="D2255" t="str">
            <v>шт</v>
          </cell>
        </row>
        <row r="2256">
          <cell r="D2256" t="str">
            <v>Шт</v>
          </cell>
        </row>
        <row r="2257">
          <cell r="D2257" t="str">
            <v>шт</v>
          </cell>
        </row>
        <row r="2258">
          <cell r="D2258" t="str">
            <v>штук</v>
          </cell>
        </row>
        <row r="2259">
          <cell r="D2259" t="str">
            <v>Шт</v>
          </cell>
        </row>
        <row r="2260">
          <cell r="D2260" t="str">
            <v>Шт</v>
          </cell>
        </row>
        <row r="2261">
          <cell r="D2261" t="str">
            <v>Шт</v>
          </cell>
        </row>
        <row r="2262">
          <cell r="D2262" t="str">
            <v>Шт</v>
          </cell>
        </row>
        <row r="2263">
          <cell r="D2263" t="str">
            <v>Шт</v>
          </cell>
        </row>
        <row r="2264">
          <cell r="D2264" t="str">
            <v>шт</v>
          </cell>
        </row>
        <row r="2265">
          <cell r="D2265" t="str">
            <v>штук</v>
          </cell>
        </row>
        <row r="2266">
          <cell r="D2266" t="str">
            <v>штук</v>
          </cell>
        </row>
        <row r="2267">
          <cell r="D2267" t="str">
            <v>штук</v>
          </cell>
        </row>
        <row r="2268">
          <cell r="D2268" t="str">
            <v>штук</v>
          </cell>
        </row>
        <row r="2269">
          <cell r="D2269" t="str">
            <v>шт</v>
          </cell>
        </row>
        <row r="2270">
          <cell r="D2270" t="str">
            <v>шт</v>
          </cell>
        </row>
        <row r="2271">
          <cell r="D2271" t="str">
            <v>Шт</v>
          </cell>
        </row>
        <row r="2272">
          <cell r="D2272" t="str">
            <v>Шт</v>
          </cell>
        </row>
        <row r="2273">
          <cell r="D2273" t="str">
            <v>Шт</v>
          </cell>
        </row>
        <row r="2274">
          <cell r="D2274" t="str">
            <v>Шт</v>
          </cell>
        </row>
        <row r="2275">
          <cell r="D2275" t="str">
            <v>Шт</v>
          </cell>
        </row>
        <row r="2276">
          <cell r="D2276" t="str">
            <v>Шт</v>
          </cell>
        </row>
        <row r="2277">
          <cell r="D2277" t="str">
            <v>шт</v>
          </cell>
        </row>
        <row r="2278">
          <cell r="D2278" t="str">
            <v>штук</v>
          </cell>
        </row>
        <row r="2279">
          <cell r="D2279" t="str">
            <v>Шт</v>
          </cell>
        </row>
        <row r="2280">
          <cell r="D2280" t="str">
            <v>шт</v>
          </cell>
        </row>
        <row r="2281">
          <cell r="D2281" t="str">
            <v>шт</v>
          </cell>
        </row>
        <row r="2282">
          <cell r="D2282" t="str">
            <v>КТ</v>
          </cell>
        </row>
        <row r="2283">
          <cell r="D2283" t="str">
            <v>Шт</v>
          </cell>
        </row>
        <row r="2284">
          <cell r="D2284" t="str">
            <v>Шт</v>
          </cell>
        </row>
        <row r="2285">
          <cell r="D2285" t="str">
            <v>Шт</v>
          </cell>
        </row>
        <row r="2286">
          <cell r="D2286" t="str">
            <v>Шт</v>
          </cell>
        </row>
        <row r="2287">
          <cell r="D2287" t="str">
            <v>Шт</v>
          </cell>
        </row>
        <row r="2288">
          <cell r="D2288" t="str">
            <v>Шт</v>
          </cell>
        </row>
        <row r="2289">
          <cell r="D2289" t="str">
            <v>штук</v>
          </cell>
        </row>
        <row r="2290">
          <cell r="D2290" t="str">
            <v>комп</v>
          </cell>
        </row>
        <row r="2291">
          <cell r="D2291" t="str">
            <v>Шт</v>
          </cell>
        </row>
        <row r="2292">
          <cell r="D2292" t="str">
            <v>Шт</v>
          </cell>
        </row>
        <row r="2293">
          <cell r="D2293" t="str">
            <v>Шт</v>
          </cell>
        </row>
        <row r="2294">
          <cell r="D2294" t="str">
            <v>Шт</v>
          </cell>
        </row>
        <row r="2295">
          <cell r="D2295" t="str">
            <v>Шт</v>
          </cell>
        </row>
        <row r="2296">
          <cell r="D2296" t="str">
            <v>Шт</v>
          </cell>
        </row>
        <row r="2297">
          <cell r="D2297" t="str">
            <v>Шт</v>
          </cell>
        </row>
        <row r="2298">
          <cell r="D2298" t="str">
            <v>Шт</v>
          </cell>
        </row>
        <row r="2299">
          <cell r="D2299" t="str">
            <v>Шт</v>
          </cell>
        </row>
        <row r="2300">
          <cell r="D2300" t="str">
            <v>шт</v>
          </cell>
        </row>
        <row r="2301">
          <cell r="D2301" t="str">
            <v>Шт</v>
          </cell>
        </row>
        <row r="2302">
          <cell r="D2302" t="str">
            <v>Шт</v>
          </cell>
        </row>
        <row r="2303">
          <cell r="D2303" t="str">
            <v>Шт</v>
          </cell>
        </row>
        <row r="2304">
          <cell r="D2304" t="str">
            <v>Шт</v>
          </cell>
        </row>
        <row r="2305">
          <cell r="D2305" t="str">
            <v>Шт</v>
          </cell>
        </row>
        <row r="2306">
          <cell r="D2306" t="str">
            <v>штук</v>
          </cell>
        </row>
        <row r="2307">
          <cell r="D2307" t="str">
            <v>ком-т</v>
          </cell>
        </row>
        <row r="2308">
          <cell r="D2308" t="str">
            <v>Шт</v>
          </cell>
        </row>
        <row r="2309">
          <cell r="D2309" t="str">
            <v>шт</v>
          </cell>
        </row>
        <row r="2310">
          <cell r="D2310" t="str">
            <v>Шт</v>
          </cell>
        </row>
        <row r="2311">
          <cell r="D2311" t="str">
            <v>Шт</v>
          </cell>
        </row>
        <row r="2312">
          <cell r="D2312" t="str">
            <v>Шт</v>
          </cell>
        </row>
        <row r="2313">
          <cell r="D2313" t="str">
            <v>Шт</v>
          </cell>
        </row>
        <row r="2314">
          <cell r="D2314" t="str">
            <v>штук</v>
          </cell>
        </row>
        <row r="2315">
          <cell r="D2315" t="str">
            <v>Шт</v>
          </cell>
        </row>
        <row r="2316">
          <cell r="D2316" t="str">
            <v>комп</v>
          </cell>
        </row>
        <row r="2317">
          <cell r="D2317" t="str">
            <v>штук</v>
          </cell>
        </row>
        <row r="2318">
          <cell r="D2318" t="str">
            <v>комп</v>
          </cell>
        </row>
        <row r="2319">
          <cell r="D2319" t="str">
            <v>Шт</v>
          </cell>
        </row>
        <row r="2320">
          <cell r="D2320" t="str">
            <v>комп</v>
          </cell>
        </row>
        <row r="2321">
          <cell r="D2321" t="str">
            <v>Шт</v>
          </cell>
        </row>
        <row r="2322">
          <cell r="D2322" t="str">
            <v>Шт</v>
          </cell>
        </row>
        <row r="2323">
          <cell r="D2323" t="str">
            <v>Шт</v>
          </cell>
        </row>
        <row r="2324">
          <cell r="D2324" t="str">
            <v>Шт</v>
          </cell>
        </row>
        <row r="2325">
          <cell r="D2325" t="str">
            <v>комп</v>
          </cell>
        </row>
        <row r="2326">
          <cell r="D2326" t="str">
            <v>Шт</v>
          </cell>
        </row>
        <row r="2327">
          <cell r="D2327" t="str">
            <v>Шт</v>
          </cell>
        </row>
        <row r="2328">
          <cell r="D2328" t="str">
            <v>штук</v>
          </cell>
        </row>
        <row r="2329">
          <cell r="D2329" t="str">
            <v>шт</v>
          </cell>
        </row>
        <row r="2330">
          <cell r="D2330" t="str">
            <v>Шт</v>
          </cell>
        </row>
        <row r="3182">
          <cell r="D3182" t="str">
            <v>Шт</v>
          </cell>
        </row>
        <row r="3184">
          <cell r="D3184" t="str">
            <v>Шт</v>
          </cell>
        </row>
        <row r="3185">
          <cell r="D3185" t="str">
            <v>штук</v>
          </cell>
        </row>
        <row r="3186">
          <cell r="D3186" t="str">
            <v>Шт</v>
          </cell>
        </row>
        <row r="3188">
          <cell r="D3188" t="str">
            <v>Шт</v>
          </cell>
        </row>
        <row r="3189">
          <cell r="D3189" t="str">
            <v>Шт</v>
          </cell>
        </row>
        <row r="3190">
          <cell r="D3190" t="str">
            <v>Шт</v>
          </cell>
        </row>
        <row r="3191">
          <cell r="D3191" t="str">
            <v>Шт</v>
          </cell>
        </row>
        <row r="3192">
          <cell r="D3192" t="str">
            <v>шт</v>
          </cell>
        </row>
        <row r="3193">
          <cell r="D3193" t="str">
            <v>шт</v>
          </cell>
        </row>
        <row r="3194">
          <cell r="D3194" t="str">
            <v>Шт</v>
          </cell>
        </row>
        <row r="3196">
          <cell r="D3196" t="str">
            <v>Шт</v>
          </cell>
        </row>
        <row r="3199">
          <cell r="D3199" t="str">
            <v>Шт</v>
          </cell>
        </row>
        <row r="3201">
          <cell r="D3201" t="str">
            <v>Шт</v>
          </cell>
        </row>
        <row r="3202">
          <cell r="D3202" t="str">
            <v>шт</v>
          </cell>
        </row>
        <row r="3203">
          <cell r="D3203" t="str">
            <v>Шт</v>
          </cell>
        </row>
        <row r="3204">
          <cell r="D3204" t="str">
            <v>Шт</v>
          </cell>
        </row>
        <row r="3205">
          <cell r="D3205" t="str">
            <v>Шт</v>
          </cell>
        </row>
        <row r="3206">
          <cell r="D3206" t="str">
            <v>штук</v>
          </cell>
        </row>
        <row r="3209">
          <cell r="D3209" t="str">
            <v>Шт</v>
          </cell>
        </row>
        <row r="3211">
          <cell r="D3211" t="str">
            <v>Шт</v>
          </cell>
        </row>
        <row r="3212">
          <cell r="D3212" t="str">
            <v>Шт</v>
          </cell>
        </row>
        <row r="3214">
          <cell r="D3214" t="str">
            <v>Шт</v>
          </cell>
        </row>
        <row r="3215">
          <cell r="D3215" t="str">
            <v>к-т</v>
          </cell>
        </row>
        <row r="3218">
          <cell r="D3218" t="str">
            <v>Шт</v>
          </cell>
        </row>
        <row r="3353">
          <cell r="D3353" t="str">
            <v>м3</v>
          </cell>
        </row>
        <row r="3354">
          <cell r="D3354" t="str">
            <v>литр</v>
          </cell>
        </row>
        <row r="3355">
          <cell r="D3355" t="str">
            <v>кг</v>
          </cell>
        </row>
        <row r="3356">
          <cell r="D3356" t="str">
            <v>тн</v>
          </cell>
        </row>
        <row r="3357">
          <cell r="D3357" t="str">
            <v>тн</v>
          </cell>
        </row>
        <row r="3358">
          <cell r="D3358" t="str">
            <v>тн</v>
          </cell>
        </row>
        <row r="3359">
          <cell r="D3359" t="str">
            <v>кг</v>
          </cell>
        </row>
        <row r="3415">
          <cell r="D3415" t="str">
            <v>кг</v>
          </cell>
        </row>
      </sheetData>
      <sheetData sheetId="8">
        <row r="4738">
          <cell r="D4738" t="str">
            <v>п/м</v>
          </cell>
        </row>
        <row r="4739">
          <cell r="D4739" t="str">
            <v>штук</v>
          </cell>
        </row>
        <row r="4740">
          <cell r="D4740" t="str">
            <v>штук</v>
          </cell>
        </row>
        <row r="4741">
          <cell r="D4741" t="str">
            <v>штук</v>
          </cell>
        </row>
        <row r="4742">
          <cell r="D4742" t="str">
            <v>штук</v>
          </cell>
        </row>
        <row r="4744">
          <cell r="D4744" t="str">
            <v>п/м</v>
          </cell>
        </row>
        <row r="4746">
          <cell r="D4746" t="str">
            <v>штук</v>
          </cell>
        </row>
        <row r="4747">
          <cell r="D4747" t="str">
            <v>п/м</v>
          </cell>
        </row>
        <row r="4748">
          <cell r="D4748" t="str">
            <v>штук</v>
          </cell>
        </row>
        <row r="4749">
          <cell r="D4749" t="str">
            <v>штук</v>
          </cell>
        </row>
        <row r="4750">
          <cell r="D4750" t="str">
            <v>штук</v>
          </cell>
        </row>
        <row r="4751">
          <cell r="D4751" t="str">
            <v>штук</v>
          </cell>
        </row>
        <row r="4752">
          <cell r="D4752" t="str">
            <v>п/м</v>
          </cell>
        </row>
        <row r="4753">
          <cell r="D4753" t="str">
            <v>кг</v>
          </cell>
        </row>
        <row r="4754">
          <cell r="D4754" t="str">
            <v>штук</v>
          </cell>
        </row>
        <row r="4755">
          <cell r="D4755" t="str">
            <v>штук</v>
          </cell>
        </row>
        <row r="4756">
          <cell r="D4756" t="str">
            <v>штук</v>
          </cell>
        </row>
        <row r="4757">
          <cell r="D4757" t="str">
            <v>п/м</v>
          </cell>
        </row>
        <row r="4758">
          <cell r="D4758" t="str">
            <v>штук</v>
          </cell>
        </row>
        <row r="4759">
          <cell r="D4759" t="str">
            <v>штук</v>
          </cell>
        </row>
        <row r="4760">
          <cell r="D4760" t="str">
            <v>штук</v>
          </cell>
        </row>
        <row r="4761">
          <cell r="D4761" t="str">
            <v>штук</v>
          </cell>
        </row>
        <row r="4762">
          <cell r="D4762" t="str">
            <v>штук</v>
          </cell>
        </row>
        <row r="4763">
          <cell r="D4763" t="str">
            <v>штук</v>
          </cell>
        </row>
        <row r="4764">
          <cell r="D4764" t="str">
            <v>п/м</v>
          </cell>
        </row>
        <row r="4765">
          <cell r="D4765" t="str">
            <v>штук</v>
          </cell>
        </row>
        <row r="4766">
          <cell r="D4766" t="str">
            <v>Шт</v>
          </cell>
        </row>
        <row r="4767">
          <cell r="D4767" t="str">
            <v>Шт</v>
          </cell>
        </row>
        <row r="4768">
          <cell r="D4768" t="str">
            <v>штук</v>
          </cell>
        </row>
        <row r="4769">
          <cell r="D4769" t="str">
            <v>штук</v>
          </cell>
        </row>
        <row r="4770">
          <cell r="D4770" t="str">
            <v>п/м</v>
          </cell>
        </row>
        <row r="4771">
          <cell r="D4771" t="str">
            <v>п/м</v>
          </cell>
        </row>
        <row r="4772">
          <cell r="D4772" t="str">
            <v>штук</v>
          </cell>
        </row>
        <row r="4773">
          <cell r="D4773" t="str">
            <v>метр</v>
          </cell>
        </row>
        <row r="4774">
          <cell r="D4774" t="str">
            <v>метр</v>
          </cell>
        </row>
        <row r="4775">
          <cell r="D4775" t="str">
            <v>штук</v>
          </cell>
        </row>
        <row r="4776">
          <cell r="D4776" t="str">
            <v>п/м</v>
          </cell>
        </row>
        <row r="4777">
          <cell r="D4777" t="str">
            <v>п/м</v>
          </cell>
        </row>
        <row r="4779">
          <cell r="D4779" t="str">
            <v>п/м</v>
          </cell>
        </row>
        <row r="4780">
          <cell r="D4780" t="str">
            <v>кг</v>
          </cell>
        </row>
        <row r="4781">
          <cell r="D4781" t="str">
            <v>штук</v>
          </cell>
        </row>
        <row r="4782">
          <cell r="D4782" t="str">
            <v>штук</v>
          </cell>
        </row>
        <row r="4783">
          <cell r="D4783" t="str">
            <v>штук</v>
          </cell>
        </row>
        <row r="4784">
          <cell r="D4784" t="str">
            <v>штук</v>
          </cell>
        </row>
        <row r="4785">
          <cell r="D4785" t="str">
            <v>п/м</v>
          </cell>
        </row>
        <row r="4786">
          <cell r="D4786" t="str">
            <v>штук</v>
          </cell>
        </row>
        <row r="4787">
          <cell r="D4787" t="str">
            <v>п/м</v>
          </cell>
        </row>
        <row r="4788">
          <cell r="D4788" t="str">
            <v>п/м</v>
          </cell>
        </row>
        <row r="4790">
          <cell r="D4790" t="str">
            <v>п/м</v>
          </cell>
        </row>
        <row r="4791">
          <cell r="D4791" t="str">
            <v>п/м</v>
          </cell>
        </row>
        <row r="4792">
          <cell r="D4792" t="str">
            <v>п/м</v>
          </cell>
        </row>
        <row r="4793">
          <cell r="D4793" t="str">
            <v>штук</v>
          </cell>
        </row>
        <row r="4794">
          <cell r="D4794" t="str">
            <v>п/м</v>
          </cell>
        </row>
        <row r="4795">
          <cell r="D4795" t="str">
            <v>п/м</v>
          </cell>
        </row>
        <row r="4796">
          <cell r="D4796" t="str">
            <v>п/м</v>
          </cell>
        </row>
        <row r="4797">
          <cell r="D4797" t="str">
            <v>п/м</v>
          </cell>
        </row>
        <row r="4798">
          <cell r="D4798" t="str">
            <v>Шт</v>
          </cell>
        </row>
        <row r="4799">
          <cell r="D4799" t="str">
            <v>штук</v>
          </cell>
        </row>
        <row r="4800">
          <cell r="D4800" t="str">
            <v>штук</v>
          </cell>
        </row>
        <row r="4801">
          <cell r="D4801" t="str">
            <v>штук</v>
          </cell>
        </row>
        <row r="4802">
          <cell r="D4802" t="str">
            <v>п/м</v>
          </cell>
        </row>
        <row r="4803">
          <cell r="D4803" t="str">
            <v>п/м</v>
          </cell>
        </row>
        <row r="4804">
          <cell r="D4804" t="str">
            <v>штук</v>
          </cell>
        </row>
        <row r="4805">
          <cell r="D4805" t="str">
            <v>п/м</v>
          </cell>
        </row>
        <row r="4806">
          <cell r="D4806" t="str">
            <v>Шт</v>
          </cell>
        </row>
        <row r="4807">
          <cell r="D4807" t="str">
            <v>п/м</v>
          </cell>
        </row>
        <row r="4808">
          <cell r="D4808" t="str">
            <v>п/м</v>
          </cell>
        </row>
        <row r="4809">
          <cell r="D4809" t="str">
            <v>п/м</v>
          </cell>
        </row>
        <row r="4810">
          <cell r="D4810" t="str">
            <v>п/м</v>
          </cell>
        </row>
        <row r="4811">
          <cell r="D4811" t="str">
            <v>п/м</v>
          </cell>
        </row>
        <row r="4812">
          <cell r="D4812" t="str">
            <v>п/м</v>
          </cell>
        </row>
        <row r="4813">
          <cell r="D4813" t="str">
            <v>п/м</v>
          </cell>
        </row>
        <row r="4814">
          <cell r="D4814" t="str">
            <v>п/м</v>
          </cell>
        </row>
        <row r="4815">
          <cell r="D4815" t="str">
            <v>штук</v>
          </cell>
        </row>
        <row r="4816">
          <cell r="D4816" t="str">
            <v>Шт</v>
          </cell>
        </row>
        <row r="4817">
          <cell r="D4817" t="str">
            <v>п/м</v>
          </cell>
        </row>
        <row r="4819">
          <cell r="D4819" t="str">
            <v>п/м</v>
          </cell>
        </row>
        <row r="4820">
          <cell r="D4820" t="str">
            <v>штук</v>
          </cell>
        </row>
        <row r="4821">
          <cell r="D4821" t="str">
            <v>п/м</v>
          </cell>
        </row>
        <row r="4824">
          <cell r="D4824" t="str">
            <v>п/м</v>
          </cell>
        </row>
        <row r="4826">
          <cell r="D4826" t="str">
            <v>п/м</v>
          </cell>
        </row>
        <row r="4827">
          <cell r="D4827" t="str">
            <v>штук</v>
          </cell>
        </row>
        <row r="4829">
          <cell r="D4829" t="str">
            <v>штук</v>
          </cell>
        </row>
        <row r="4830">
          <cell r="D4830" t="str">
            <v>п/м</v>
          </cell>
        </row>
        <row r="4831">
          <cell r="D4831" t="str">
            <v>м</v>
          </cell>
        </row>
        <row r="4832">
          <cell r="D4832" t="str">
            <v>п/м</v>
          </cell>
        </row>
        <row r="4833">
          <cell r="D4833" t="str">
            <v>п/м</v>
          </cell>
        </row>
        <row r="4834">
          <cell r="D4834" t="str">
            <v>п/м</v>
          </cell>
        </row>
        <row r="4836">
          <cell r="D4836" t="str">
            <v>штук</v>
          </cell>
        </row>
        <row r="4837">
          <cell r="D4837" t="str">
            <v>п/м</v>
          </cell>
        </row>
        <row r="4839">
          <cell r="D4839" t="str">
            <v>п/м</v>
          </cell>
        </row>
        <row r="4840">
          <cell r="D4840" t="str">
            <v>штук</v>
          </cell>
        </row>
        <row r="4841">
          <cell r="D4841" t="str">
            <v>Шт</v>
          </cell>
        </row>
        <row r="4842">
          <cell r="D4842" t="str">
            <v>п/м</v>
          </cell>
        </row>
        <row r="4843">
          <cell r="D4843" t="str">
            <v>ПМ</v>
          </cell>
        </row>
        <row r="4847">
          <cell r="D4847" t="str">
            <v>п/м</v>
          </cell>
        </row>
        <row r="4852">
          <cell r="D4852" t="str">
            <v>Шт</v>
          </cell>
        </row>
        <row r="4854">
          <cell r="D4854" t="str">
            <v>штук</v>
          </cell>
        </row>
        <row r="4855">
          <cell r="D4855" t="str">
            <v>п/м</v>
          </cell>
        </row>
        <row r="4857">
          <cell r="D4857" t="str">
            <v>п/м</v>
          </cell>
        </row>
        <row r="4858">
          <cell r="D4858" t="str">
            <v>штук</v>
          </cell>
        </row>
        <row r="5094">
          <cell r="D5094" t="str">
            <v>Шт</v>
          </cell>
        </row>
        <row r="5095">
          <cell r="D5095" t="str">
            <v>Шт</v>
          </cell>
        </row>
        <row r="5096">
          <cell r="D5096" t="str">
            <v>Шт</v>
          </cell>
        </row>
        <row r="5097">
          <cell r="D5097" t="str">
            <v>Шт</v>
          </cell>
        </row>
        <row r="5098">
          <cell r="D5098" t="str">
            <v>Шт</v>
          </cell>
        </row>
        <row r="5099">
          <cell r="D5099" t="str">
            <v>Шт</v>
          </cell>
        </row>
        <row r="5100">
          <cell r="D5100" t="str">
            <v>Шт</v>
          </cell>
        </row>
        <row r="5101">
          <cell r="D5101" t="str">
            <v>Шт</v>
          </cell>
        </row>
        <row r="5102">
          <cell r="D5102" t="str">
            <v>Шт</v>
          </cell>
        </row>
        <row r="5103">
          <cell r="D5103" t="str">
            <v>Шт</v>
          </cell>
        </row>
        <row r="5104">
          <cell r="D5104" t="str">
            <v>Шт</v>
          </cell>
        </row>
        <row r="5105">
          <cell r="D5105" t="str">
            <v>к-т</v>
          </cell>
        </row>
        <row r="5106">
          <cell r="D5106" t="str">
            <v>комп</v>
          </cell>
        </row>
        <row r="5107">
          <cell r="D5107" t="str">
            <v>шт</v>
          </cell>
        </row>
        <row r="5108">
          <cell r="D5108" t="str">
            <v>Шт</v>
          </cell>
        </row>
        <row r="5109">
          <cell r="D5109" t="str">
            <v>Шт</v>
          </cell>
        </row>
        <row r="5110">
          <cell r="D5110" t="str">
            <v>к-т</v>
          </cell>
        </row>
        <row r="5111">
          <cell r="D5111" t="str">
            <v>Шт</v>
          </cell>
        </row>
        <row r="5112">
          <cell r="D5112" t="str">
            <v>шт</v>
          </cell>
        </row>
        <row r="5113">
          <cell r="D5113" t="str">
            <v>Шт</v>
          </cell>
        </row>
        <row r="5114">
          <cell r="D5114" t="str">
            <v>Шт</v>
          </cell>
        </row>
        <row r="5115">
          <cell r="D5115" t="str">
            <v>Шт</v>
          </cell>
        </row>
        <row r="5116">
          <cell r="D5116" t="str">
            <v>шт</v>
          </cell>
        </row>
        <row r="5117">
          <cell r="D5117" t="str">
            <v>Шт</v>
          </cell>
        </row>
        <row r="5118">
          <cell r="D5118" t="str">
            <v>Шт</v>
          </cell>
        </row>
        <row r="5119">
          <cell r="D5119" t="str">
            <v>Шт</v>
          </cell>
        </row>
        <row r="5120">
          <cell r="D5120" t="str">
            <v>шт</v>
          </cell>
        </row>
        <row r="5121">
          <cell r="D5121" t="str">
            <v>Шт</v>
          </cell>
        </row>
        <row r="5122">
          <cell r="D5122" t="str">
            <v>Шт</v>
          </cell>
        </row>
        <row r="5123">
          <cell r="D5123" t="str">
            <v>к-т</v>
          </cell>
        </row>
        <row r="5124">
          <cell r="D5124" t="str">
            <v>Шт</v>
          </cell>
        </row>
        <row r="5125">
          <cell r="D5125" t="str">
            <v>шт</v>
          </cell>
        </row>
        <row r="5126">
          <cell r="D5126" t="str">
            <v>Шт</v>
          </cell>
        </row>
        <row r="5127">
          <cell r="D5127" t="str">
            <v>Шт</v>
          </cell>
        </row>
        <row r="5128">
          <cell r="D5128" t="str">
            <v>комп</v>
          </cell>
        </row>
        <row r="5129">
          <cell r="D5129" t="str">
            <v>Шт</v>
          </cell>
        </row>
        <row r="5130">
          <cell r="D5130" t="str">
            <v>Шт</v>
          </cell>
        </row>
        <row r="5131">
          <cell r="D5131" t="str">
            <v>Шт</v>
          </cell>
        </row>
        <row r="5132">
          <cell r="D5132" t="str">
            <v>Шт</v>
          </cell>
        </row>
        <row r="5133">
          <cell r="D5133" t="str">
            <v>Шт</v>
          </cell>
        </row>
        <row r="5134">
          <cell r="D5134" t="str">
            <v>Шт</v>
          </cell>
        </row>
        <row r="5135">
          <cell r="D5135" t="str">
            <v>комп</v>
          </cell>
        </row>
        <row r="5136">
          <cell r="D5136" t="str">
            <v>Шт</v>
          </cell>
        </row>
        <row r="5137">
          <cell r="D5137" t="str">
            <v>Шт</v>
          </cell>
        </row>
        <row r="5138">
          <cell r="D5138" t="str">
            <v>шт</v>
          </cell>
        </row>
        <row r="5139">
          <cell r="D5139" t="str">
            <v>Шт</v>
          </cell>
        </row>
        <row r="5140">
          <cell r="D5140" t="str">
            <v>Шт</v>
          </cell>
        </row>
        <row r="5141">
          <cell r="D5141" t="str">
            <v>шт</v>
          </cell>
        </row>
        <row r="5142">
          <cell r="D5142" t="str">
            <v>Шт</v>
          </cell>
        </row>
        <row r="5143">
          <cell r="D5143" t="str">
            <v>Шт</v>
          </cell>
        </row>
        <row r="5144">
          <cell r="D5144" t="str">
            <v>к-т</v>
          </cell>
        </row>
        <row r="5145">
          <cell r="D5145" t="str">
            <v>Шт</v>
          </cell>
        </row>
        <row r="5146">
          <cell r="D5146" t="str">
            <v>к-т</v>
          </cell>
        </row>
        <row r="5147">
          <cell r="D5147" t="str">
            <v>Шт</v>
          </cell>
        </row>
        <row r="5148">
          <cell r="D5148" t="str">
            <v>к-т</v>
          </cell>
        </row>
        <row r="5149">
          <cell r="D5149" t="str">
            <v>к-т</v>
          </cell>
        </row>
        <row r="5150">
          <cell r="D5150" t="str">
            <v>Шт</v>
          </cell>
        </row>
        <row r="5211">
          <cell r="D5211" t="str">
            <v>КОМ-Т</v>
          </cell>
        </row>
        <row r="5212">
          <cell r="D5212" t="str">
            <v>шт</v>
          </cell>
        </row>
        <row r="5213">
          <cell r="D5213" t="str">
            <v>Шт</v>
          </cell>
        </row>
        <row r="5215">
          <cell r="D5215" t="str">
            <v>Шт</v>
          </cell>
        </row>
        <row r="5216">
          <cell r="D5216" t="str">
            <v>Шт</v>
          </cell>
        </row>
        <row r="5217">
          <cell r="D5217" t="str">
            <v>штук</v>
          </cell>
        </row>
        <row r="5218">
          <cell r="D5218" t="str">
            <v>Шт</v>
          </cell>
        </row>
        <row r="5219">
          <cell r="D5219" t="str">
            <v>Шт</v>
          </cell>
        </row>
        <row r="5221">
          <cell r="D5221" t="str">
            <v>Шт</v>
          </cell>
        </row>
        <row r="5222">
          <cell r="D5222" t="str">
            <v>Шт</v>
          </cell>
        </row>
        <row r="5223">
          <cell r="D5223" t="str">
            <v>Шт</v>
          </cell>
        </row>
        <row r="5224">
          <cell r="D5224" t="str">
            <v>Шт</v>
          </cell>
        </row>
        <row r="5225">
          <cell r="D5225" t="str">
            <v>Шт</v>
          </cell>
        </row>
        <row r="5226">
          <cell r="D5226" t="str">
            <v>Шт</v>
          </cell>
        </row>
        <row r="5227">
          <cell r="D5227" t="str">
            <v>Шт</v>
          </cell>
        </row>
        <row r="5228">
          <cell r="D5228" t="str">
            <v>Шт</v>
          </cell>
        </row>
        <row r="5229">
          <cell r="D5229" t="str">
            <v>Шт</v>
          </cell>
        </row>
        <row r="5230">
          <cell r="D5230" t="str">
            <v>Шт</v>
          </cell>
        </row>
        <row r="5231">
          <cell r="D5231" t="str">
            <v>Шт</v>
          </cell>
        </row>
        <row r="5232">
          <cell r="D5232" t="str">
            <v>Шт</v>
          </cell>
        </row>
        <row r="5233">
          <cell r="D5233" t="str">
            <v>Шт</v>
          </cell>
        </row>
        <row r="5234">
          <cell r="D5234" t="str">
            <v>Шт</v>
          </cell>
        </row>
        <row r="5235">
          <cell r="D5235" t="str">
            <v>Шт</v>
          </cell>
        </row>
        <row r="5236">
          <cell r="D5236" t="str">
            <v>Шт</v>
          </cell>
        </row>
        <row r="5237">
          <cell r="D5237" t="str">
            <v>Шт</v>
          </cell>
        </row>
        <row r="5238">
          <cell r="D5238" t="str">
            <v>шт</v>
          </cell>
        </row>
        <row r="5239">
          <cell r="D5239" t="str">
            <v>Шт</v>
          </cell>
        </row>
        <row r="5240">
          <cell r="D5240" t="str">
            <v>Шт</v>
          </cell>
        </row>
        <row r="5241">
          <cell r="D5241" t="str">
            <v>Шт</v>
          </cell>
        </row>
        <row r="5242">
          <cell r="D5242" t="str">
            <v>Шт</v>
          </cell>
        </row>
        <row r="5243">
          <cell r="D5243" t="str">
            <v>Шт</v>
          </cell>
        </row>
        <row r="5244">
          <cell r="D5244" t="str">
            <v>Шт</v>
          </cell>
        </row>
        <row r="5245">
          <cell r="D5245" t="str">
            <v>Шт</v>
          </cell>
        </row>
        <row r="5246">
          <cell r="D5246" t="str">
            <v>КОМ-Т</v>
          </cell>
        </row>
        <row r="5247">
          <cell r="D5247" t="str">
            <v>Шт</v>
          </cell>
        </row>
        <row r="5248">
          <cell r="D5248" t="str">
            <v>Шт</v>
          </cell>
        </row>
        <row r="5249">
          <cell r="D5249" t="str">
            <v>шт</v>
          </cell>
        </row>
        <row r="5250">
          <cell r="D5250" t="str">
            <v>Шт</v>
          </cell>
        </row>
        <row r="5251">
          <cell r="D5251" t="str">
            <v>Шт</v>
          </cell>
        </row>
        <row r="5252">
          <cell r="D5252" t="str">
            <v>Шт</v>
          </cell>
        </row>
        <row r="5253">
          <cell r="D5253" t="str">
            <v>Шт</v>
          </cell>
        </row>
        <row r="5254">
          <cell r="D5254" t="str">
            <v>Шт</v>
          </cell>
        </row>
        <row r="5255">
          <cell r="D5255" t="str">
            <v>Шт</v>
          </cell>
        </row>
        <row r="5256">
          <cell r="D5256" t="str">
            <v>Шт</v>
          </cell>
        </row>
        <row r="5257">
          <cell r="D5257" t="str">
            <v>Шт</v>
          </cell>
        </row>
        <row r="5258">
          <cell r="D5258" t="str">
            <v>Шт</v>
          </cell>
        </row>
        <row r="5259">
          <cell r="D5259" t="str">
            <v>Шт</v>
          </cell>
        </row>
        <row r="5260">
          <cell r="D5260" t="str">
            <v>Шт</v>
          </cell>
        </row>
        <row r="5261">
          <cell r="D5261" t="str">
            <v>Шт</v>
          </cell>
        </row>
        <row r="5262">
          <cell r="D5262" t="str">
            <v>Шт</v>
          </cell>
        </row>
        <row r="5263">
          <cell r="D5263" t="str">
            <v>Шт</v>
          </cell>
        </row>
        <row r="5264">
          <cell r="D5264" t="str">
            <v>Шт</v>
          </cell>
        </row>
        <row r="5265">
          <cell r="D5265" t="str">
            <v>Шт</v>
          </cell>
        </row>
        <row r="5313">
          <cell r="D5313" t="str">
            <v>Шт</v>
          </cell>
        </row>
        <row r="5315">
          <cell r="D5315" t="str">
            <v>Шт</v>
          </cell>
        </row>
        <row r="5316">
          <cell r="D5316" t="str">
            <v>Шт</v>
          </cell>
        </row>
        <row r="5325">
          <cell r="D5325" t="str">
            <v>Шт</v>
          </cell>
        </row>
        <row r="5327">
          <cell r="D5327" t="str">
            <v>шт</v>
          </cell>
        </row>
        <row r="5328">
          <cell r="D5328" t="str">
            <v>Шт</v>
          </cell>
        </row>
        <row r="5332">
          <cell r="D5332" t="str">
            <v>Шт</v>
          </cell>
        </row>
        <row r="5334">
          <cell r="D5334" t="str">
            <v>Шт</v>
          </cell>
        </row>
        <row r="5335">
          <cell r="D5335" t="str">
            <v>Шт</v>
          </cell>
        </row>
        <row r="5336">
          <cell r="D5336" t="str">
            <v>Шт</v>
          </cell>
        </row>
        <row r="5337">
          <cell r="D5337" t="str">
            <v>Шт</v>
          </cell>
        </row>
        <row r="5338">
          <cell r="D5338" t="str">
            <v>Шт</v>
          </cell>
        </row>
        <row r="5339">
          <cell r="D5339" t="str">
            <v>Шт</v>
          </cell>
        </row>
        <row r="5342">
          <cell r="D5342" t="str">
            <v>Шт</v>
          </cell>
        </row>
        <row r="5343">
          <cell r="D5343" t="str">
            <v>Шт</v>
          </cell>
        </row>
        <row r="5344">
          <cell r="D5344" t="str">
            <v>Шт</v>
          </cell>
        </row>
        <row r="5345">
          <cell r="D5345" t="str">
            <v>Шт</v>
          </cell>
        </row>
        <row r="5346">
          <cell r="D5346" t="str">
            <v>Шт</v>
          </cell>
        </row>
        <row r="5347">
          <cell r="D5347" t="str">
            <v>Шт</v>
          </cell>
        </row>
        <row r="5348">
          <cell r="D5348" t="str">
            <v>Шт</v>
          </cell>
        </row>
        <row r="5349">
          <cell r="D5349" t="str">
            <v>Шт</v>
          </cell>
        </row>
        <row r="5352">
          <cell r="D5352" t="str">
            <v>Шт</v>
          </cell>
        </row>
        <row r="5353">
          <cell r="D5353" t="str">
            <v>Шт</v>
          </cell>
        </row>
        <row r="5356">
          <cell r="D5356" t="str">
            <v>Шт</v>
          </cell>
        </row>
        <row r="5358">
          <cell r="D5358" t="str">
            <v>Шт</v>
          </cell>
        </row>
        <row r="5359">
          <cell r="D5359" t="str">
            <v>Шт</v>
          </cell>
        </row>
        <row r="5360">
          <cell r="D5360" t="str">
            <v>Шт</v>
          </cell>
        </row>
        <row r="5361">
          <cell r="D5361" t="str">
            <v>Шт</v>
          </cell>
        </row>
        <row r="5362">
          <cell r="D5362" t="str">
            <v>Шт</v>
          </cell>
        </row>
        <row r="5363">
          <cell r="D5363" t="str">
            <v>Шт</v>
          </cell>
        </row>
        <row r="5364">
          <cell r="D5364" t="str">
            <v>Шт</v>
          </cell>
        </row>
        <row r="5365">
          <cell r="D5365" t="str">
            <v>шт</v>
          </cell>
        </row>
        <row r="5366">
          <cell r="D5366" t="str">
            <v>штук</v>
          </cell>
        </row>
        <row r="5367">
          <cell r="D5367" t="str">
            <v>Шт</v>
          </cell>
        </row>
        <row r="5368">
          <cell r="D5368" t="str">
            <v>Шт</v>
          </cell>
        </row>
        <row r="5369">
          <cell r="D5369" t="str">
            <v>Шт</v>
          </cell>
        </row>
        <row r="5370">
          <cell r="D5370" t="str">
            <v>шт</v>
          </cell>
        </row>
        <row r="5372">
          <cell r="D5372" t="str">
            <v>Шт</v>
          </cell>
        </row>
        <row r="5375">
          <cell r="D5375" t="str">
            <v>шт</v>
          </cell>
        </row>
        <row r="5377">
          <cell r="D5377" t="str">
            <v>Шт</v>
          </cell>
        </row>
        <row r="5378">
          <cell r="D5378" t="str">
            <v>Шт</v>
          </cell>
        </row>
        <row r="5379">
          <cell r="D5379" t="str">
            <v>Шт</v>
          </cell>
        </row>
        <row r="5380">
          <cell r="D5380" t="str">
            <v>Шт</v>
          </cell>
        </row>
        <row r="5381">
          <cell r="D5381" t="str">
            <v>шт</v>
          </cell>
        </row>
        <row r="5382">
          <cell r="D5382" t="str">
            <v>шт</v>
          </cell>
        </row>
        <row r="5384">
          <cell r="D5384" t="str">
            <v>Шт</v>
          </cell>
        </row>
        <row r="5385">
          <cell r="D5385" t="str">
            <v>Шт</v>
          </cell>
        </row>
        <row r="5386">
          <cell r="D5386" t="str">
            <v>ШТ</v>
          </cell>
        </row>
        <row r="5387">
          <cell r="D5387" t="str">
            <v>Шт</v>
          </cell>
        </row>
        <row r="5388">
          <cell r="D5388" t="str">
            <v>шт</v>
          </cell>
        </row>
        <row r="5389">
          <cell r="D5389" t="str">
            <v>Шт</v>
          </cell>
        </row>
        <row r="5390">
          <cell r="D5390" t="str">
            <v>Шт</v>
          </cell>
        </row>
        <row r="5391">
          <cell r="D5391" t="str">
            <v>Шт</v>
          </cell>
        </row>
        <row r="5392">
          <cell r="D5392" t="str">
            <v>Шт</v>
          </cell>
        </row>
        <row r="5393">
          <cell r="D5393" t="str">
            <v>Шт</v>
          </cell>
        </row>
        <row r="5394">
          <cell r="D5394" t="str">
            <v>Шт</v>
          </cell>
        </row>
        <row r="5395">
          <cell r="D5395" t="str">
            <v>Шт</v>
          </cell>
        </row>
        <row r="5396">
          <cell r="D5396" t="str">
            <v>Шт</v>
          </cell>
        </row>
        <row r="5397">
          <cell r="D5397" t="str">
            <v>Шт</v>
          </cell>
        </row>
        <row r="5398">
          <cell r="D5398" t="str">
            <v>Шт</v>
          </cell>
        </row>
        <row r="5399">
          <cell r="D5399" t="str">
            <v>Шт</v>
          </cell>
        </row>
        <row r="5400">
          <cell r="D5400" t="str">
            <v>Шт</v>
          </cell>
        </row>
        <row r="5401">
          <cell r="D5401" t="str">
            <v>шт</v>
          </cell>
        </row>
        <row r="5402">
          <cell r="D5402" t="str">
            <v>Шт</v>
          </cell>
        </row>
        <row r="5403">
          <cell r="D5403" t="str">
            <v>Шт</v>
          </cell>
        </row>
        <row r="5407">
          <cell r="D5407" t="str">
            <v>Шт</v>
          </cell>
        </row>
        <row r="5408">
          <cell r="D5408" t="str">
            <v>Шт</v>
          </cell>
        </row>
        <row r="5410">
          <cell r="D5410" t="str">
            <v>Шт</v>
          </cell>
        </row>
        <row r="5411">
          <cell r="D5411" t="str">
            <v>Шт</v>
          </cell>
        </row>
        <row r="5412">
          <cell r="D5412" t="str">
            <v>Шт</v>
          </cell>
        </row>
        <row r="5415">
          <cell r="D5415" t="str">
            <v>ШТ</v>
          </cell>
        </row>
        <row r="5416">
          <cell r="D5416" t="str">
            <v>Шт</v>
          </cell>
        </row>
        <row r="5417">
          <cell r="D5417" t="str">
            <v>шт</v>
          </cell>
        </row>
        <row r="5418">
          <cell r="D5418" t="str">
            <v>Шт</v>
          </cell>
        </row>
        <row r="5419">
          <cell r="D5419" t="str">
            <v>штук</v>
          </cell>
        </row>
        <row r="5631">
          <cell r="D5631" t="str">
            <v>Шт</v>
          </cell>
        </row>
        <row r="5632">
          <cell r="D5632" t="str">
            <v>шт</v>
          </cell>
        </row>
        <row r="5633">
          <cell r="D5633" t="str">
            <v>штук</v>
          </cell>
        </row>
        <row r="5634">
          <cell r="D5634" t="str">
            <v>упаков</v>
          </cell>
        </row>
        <row r="5635">
          <cell r="D5635" t="str">
            <v>Шт</v>
          </cell>
        </row>
        <row r="5636">
          <cell r="D5636" t="str">
            <v>Шт</v>
          </cell>
        </row>
        <row r="5637">
          <cell r="D5637" t="str">
            <v>штук</v>
          </cell>
        </row>
        <row r="5638">
          <cell r="D5638" t="str">
            <v>Шт</v>
          </cell>
        </row>
        <row r="5640">
          <cell r="D5640" t="str">
            <v>Шт</v>
          </cell>
        </row>
        <row r="5642">
          <cell r="D5642" t="str">
            <v>шт</v>
          </cell>
        </row>
        <row r="5643">
          <cell r="D5643" t="str">
            <v>Шт</v>
          </cell>
        </row>
        <row r="5645">
          <cell r="D5645" t="str">
            <v>штук</v>
          </cell>
        </row>
        <row r="5646">
          <cell r="D5646" t="str">
            <v>Шт</v>
          </cell>
        </row>
        <row r="5652">
          <cell r="D5652" t="str">
            <v>шт</v>
          </cell>
        </row>
        <row r="5653">
          <cell r="D5653" t="str">
            <v>Шт</v>
          </cell>
        </row>
        <row r="5654">
          <cell r="D5654" t="str">
            <v>штук</v>
          </cell>
        </row>
        <row r="5656">
          <cell r="D5656" t="str">
            <v>Шт</v>
          </cell>
        </row>
        <row r="5657">
          <cell r="D5657" t="str">
            <v>Шт</v>
          </cell>
        </row>
        <row r="5658">
          <cell r="D5658" t="str">
            <v>штук</v>
          </cell>
        </row>
        <row r="5659">
          <cell r="D5659" t="str">
            <v>Шт</v>
          </cell>
        </row>
        <row r="5660">
          <cell r="D5660" t="str">
            <v>шт</v>
          </cell>
        </row>
        <row r="5661">
          <cell r="D5661" t="str">
            <v>шт</v>
          </cell>
        </row>
        <row r="5662">
          <cell r="D5662" t="str">
            <v>Шт</v>
          </cell>
        </row>
        <row r="5663">
          <cell r="D5663" t="str">
            <v>шт</v>
          </cell>
        </row>
        <row r="5664">
          <cell r="D5664" t="str">
            <v>Шт</v>
          </cell>
        </row>
        <row r="5665">
          <cell r="D5665" t="str">
            <v>Шт</v>
          </cell>
        </row>
        <row r="5666">
          <cell r="D5666" t="str">
            <v>Шт</v>
          </cell>
        </row>
        <row r="5667">
          <cell r="D5667" t="str">
            <v>шт</v>
          </cell>
        </row>
        <row r="5668">
          <cell r="D5668" t="str">
            <v>Шт</v>
          </cell>
        </row>
        <row r="5669">
          <cell r="D5669" t="str">
            <v>Шт</v>
          </cell>
        </row>
        <row r="5670">
          <cell r="D5670" t="str">
            <v>Шт</v>
          </cell>
        </row>
        <row r="5809">
          <cell r="D5809" t="str">
            <v>штук</v>
          </cell>
        </row>
        <row r="5810">
          <cell r="D5810" t="str">
            <v>Шт</v>
          </cell>
        </row>
        <row r="5811">
          <cell r="D5811" t="str">
            <v>штук</v>
          </cell>
        </row>
        <row r="5812">
          <cell r="D5812" t="str">
            <v>штук</v>
          </cell>
        </row>
        <row r="5813">
          <cell r="D5813" t="str">
            <v>штук</v>
          </cell>
        </row>
        <row r="5814">
          <cell r="D5814" t="str">
            <v>шт</v>
          </cell>
        </row>
        <row r="5815">
          <cell r="D5815" t="str">
            <v>Шт</v>
          </cell>
        </row>
        <row r="5817">
          <cell r="D5817" t="str">
            <v>к-т</v>
          </cell>
        </row>
        <row r="5818">
          <cell r="D5818" t="str">
            <v>штук</v>
          </cell>
        </row>
        <row r="5820">
          <cell r="D5820" t="str">
            <v>штук</v>
          </cell>
        </row>
        <row r="5821">
          <cell r="D5821" t="str">
            <v>штук</v>
          </cell>
        </row>
        <row r="5822">
          <cell r="D5822" t="str">
            <v>Шт</v>
          </cell>
        </row>
        <row r="5823">
          <cell r="D5823" t="str">
            <v>п/м</v>
          </cell>
        </row>
        <row r="5824">
          <cell r="D5824" t="str">
            <v>Шт</v>
          </cell>
        </row>
        <row r="5825">
          <cell r="D5825" t="str">
            <v>штук</v>
          </cell>
        </row>
        <row r="5826">
          <cell r="D5826" t="str">
            <v>штук</v>
          </cell>
        </row>
        <row r="5827">
          <cell r="D5827" t="str">
            <v>Шт</v>
          </cell>
        </row>
        <row r="5828">
          <cell r="D5828" t="str">
            <v>штук</v>
          </cell>
        </row>
        <row r="5829">
          <cell r="D5829" t="str">
            <v>штук</v>
          </cell>
        </row>
        <row r="5830">
          <cell r="D5830" t="str">
            <v>штук</v>
          </cell>
        </row>
        <row r="5831">
          <cell r="D5831" t="str">
            <v>штук</v>
          </cell>
        </row>
        <row r="5832">
          <cell r="D5832" t="str">
            <v>Шт</v>
          </cell>
        </row>
        <row r="5833">
          <cell r="D5833" t="str">
            <v>штук</v>
          </cell>
        </row>
        <row r="5834">
          <cell r="D5834" t="str">
            <v>Шт</v>
          </cell>
        </row>
        <row r="5835">
          <cell r="D5835" t="str">
            <v>штук</v>
          </cell>
        </row>
        <row r="5836">
          <cell r="D5836" t="str">
            <v>ком-т</v>
          </cell>
        </row>
        <row r="5837">
          <cell r="D5837" t="str">
            <v>штук</v>
          </cell>
        </row>
        <row r="5839">
          <cell r="D5839" t="str">
            <v>штук</v>
          </cell>
        </row>
        <row r="5840">
          <cell r="D5840" t="str">
            <v>штук</v>
          </cell>
        </row>
        <row r="5841">
          <cell r="D5841" t="str">
            <v>шт</v>
          </cell>
        </row>
        <row r="5842">
          <cell r="D5842" t="str">
            <v>штук</v>
          </cell>
        </row>
        <row r="5843">
          <cell r="D5843" t="str">
            <v>Шт</v>
          </cell>
        </row>
        <row r="5844">
          <cell r="D5844" t="str">
            <v>Шт</v>
          </cell>
        </row>
        <row r="5845">
          <cell r="D5845" t="str">
            <v>Шт</v>
          </cell>
        </row>
        <row r="5846">
          <cell r="D5846" t="str">
            <v>штук</v>
          </cell>
        </row>
        <row r="5847">
          <cell r="D5847" t="str">
            <v>штук</v>
          </cell>
        </row>
        <row r="5848">
          <cell r="D5848" t="str">
            <v>штук</v>
          </cell>
        </row>
        <row r="5849">
          <cell r="D5849" t="str">
            <v>штук</v>
          </cell>
        </row>
        <row r="5850">
          <cell r="D5850" t="str">
            <v>Шт</v>
          </cell>
        </row>
        <row r="5851">
          <cell r="D5851" t="str">
            <v>Шт</v>
          </cell>
        </row>
        <row r="5853">
          <cell r="D5853" t="str">
            <v>Шт</v>
          </cell>
        </row>
        <row r="5854">
          <cell r="D5854" t="str">
            <v>штук</v>
          </cell>
        </row>
        <row r="5856">
          <cell r="D5856" t="str">
            <v>к-т</v>
          </cell>
        </row>
        <row r="5858">
          <cell r="D5858" t="str">
            <v>к-т</v>
          </cell>
        </row>
        <row r="5859">
          <cell r="D5859" t="str">
            <v>штук</v>
          </cell>
        </row>
        <row r="5860">
          <cell r="D5860" t="str">
            <v>штук</v>
          </cell>
        </row>
        <row r="5861">
          <cell r="D5861" t="str">
            <v>штук</v>
          </cell>
        </row>
        <row r="5862">
          <cell r="D5862" t="str">
            <v>Шт</v>
          </cell>
        </row>
        <row r="5863">
          <cell r="D5863" t="str">
            <v>штук</v>
          </cell>
        </row>
        <row r="5864">
          <cell r="D5864" t="str">
            <v>штук</v>
          </cell>
        </row>
        <row r="5865">
          <cell r="D5865" t="str">
            <v>штук</v>
          </cell>
        </row>
        <row r="5866">
          <cell r="D5866" t="str">
            <v>ком-т</v>
          </cell>
        </row>
        <row r="5867">
          <cell r="D5867" t="str">
            <v>штук</v>
          </cell>
        </row>
        <row r="5868">
          <cell r="D5868" t="str">
            <v>штук</v>
          </cell>
        </row>
        <row r="5869">
          <cell r="D5869" t="str">
            <v>Шт</v>
          </cell>
        </row>
        <row r="5870">
          <cell r="D5870" t="str">
            <v>Шт</v>
          </cell>
        </row>
        <row r="5871">
          <cell r="D5871" t="str">
            <v>Шт</v>
          </cell>
        </row>
        <row r="5872">
          <cell r="D5872" t="str">
            <v>Шт</v>
          </cell>
        </row>
        <row r="5873">
          <cell r="D5873" t="str">
            <v>Шт</v>
          </cell>
        </row>
        <row r="5874">
          <cell r="D5874" t="str">
            <v>к-т</v>
          </cell>
        </row>
        <row r="5875">
          <cell r="D5875" t="str">
            <v>Шт</v>
          </cell>
        </row>
        <row r="5876">
          <cell r="D5876" t="str">
            <v>штук</v>
          </cell>
        </row>
        <row r="5877">
          <cell r="D5877" t="str">
            <v>Шт</v>
          </cell>
        </row>
        <row r="5878">
          <cell r="D5878" t="str">
            <v>Шт</v>
          </cell>
        </row>
        <row r="5879">
          <cell r="D5879" t="str">
            <v>Шт</v>
          </cell>
        </row>
        <row r="5880">
          <cell r="D5880" t="str">
            <v>штук</v>
          </cell>
        </row>
        <row r="5881">
          <cell r="D5881" t="str">
            <v>штук</v>
          </cell>
        </row>
        <row r="5882">
          <cell r="D5882" t="str">
            <v>штук</v>
          </cell>
        </row>
        <row r="5883">
          <cell r="D5883" t="str">
            <v>штук</v>
          </cell>
        </row>
        <row r="5884">
          <cell r="D5884" t="str">
            <v>Шт</v>
          </cell>
        </row>
        <row r="5885">
          <cell r="D5885" t="str">
            <v>штук</v>
          </cell>
        </row>
        <row r="5886">
          <cell r="D5886" t="str">
            <v>ком-т</v>
          </cell>
        </row>
        <row r="5887">
          <cell r="D5887" t="str">
            <v>ком-т</v>
          </cell>
        </row>
        <row r="5889">
          <cell r="D5889" t="str">
            <v>штук</v>
          </cell>
        </row>
        <row r="5890">
          <cell r="D5890" t="str">
            <v>штук</v>
          </cell>
        </row>
        <row r="5891">
          <cell r="D5891" t="str">
            <v>штук</v>
          </cell>
        </row>
        <row r="5892">
          <cell r="D5892" t="str">
            <v>штук</v>
          </cell>
        </row>
        <row r="5893">
          <cell r="D5893" t="str">
            <v>Шт</v>
          </cell>
        </row>
        <row r="5895">
          <cell r="D5895" t="str">
            <v>штук</v>
          </cell>
        </row>
        <row r="5896">
          <cell r="D5896" t="str">
            <v>штук</v>
          </cell>
        </row>
        <row r="5897">
          <cell r="D5897" t="str">
            <v>штук</v>
          </cell>
        </row>
        <row r="5898">
          <cell r="D5898" t="str">
            <v>к-т</v>
          </cell>
        </row>
        <row r="5899">
          <cell r="D5899" t="str">
            <v>метр</v>
          </cell>
        </row>
        <row r="5901">
          <cell r="D5901" t="str">
            <v>к-т</v>
          </cell>
        </row>
        <row r="6081">
          <cell r="D6081" t="str">
            <v>КГ</v>
          </cell>
        </row>
        <row r="6082">
          <cell r="D6082" t="str">
            <v>Шт</v>
          </cell>
        </row>
        <row r="6083">
          <cell r="D6083" t="str">
            <v>КГ</v>
          </cell>
        </row>
        <row r="6085">
          <cell r="D6085" t="str">
            <v>шт</v>
          </cell>
        </row>
        <row r="6087">
          <cell r="D6087" t="str">
            <v>КГ</v>
          </cell>
        </row>
        <row r="6092">
          <cell r="D6092" t="str">
            <v>штук</v>
          </cell>
        </row>
        <row r="6093">
          <cell r="D6093" t="str">
            <v>штук</v>
          </cell>
        </row>
        <row r="6094">
          <cell r="D6094" t="str">
            <v>штук</v>
          </cell>
        </row>
        <row r="6095">
          <cell r="D6095" t="str">
            <v>штук</v>
          </cell>
        </row>
        <row r="6096">
          <cell r="D6096" t="str">
            <v>Шт</v>
          </cell>
        </row>
        <row r="6098">
          <cell r="D6098" t="str">
            <v>Шт</v>
          </cell>
        </row>
        <row r="6103">
          <cell r="D6103" t="str">
            <v>штук</v>
          </cell>
        </row>
        <row r="6104">
          <cell r="D6104" t="str">
            <v>упаков</v>
          </cell>
        </row>
        <row r="6105">
          <cell r="D6105" t="str">
            <v>шт</v>
          </cell>
        </row>
        <row r="6106">
          <cell r="D6106" t="str">
            <v>штук</v>
          </cell>
        </row>
        <row r="6110">
          <cell r="D6110" t="str">
            <v>штук</v>
          </cell>
        </row>
        <row r="6111">
          <cell r="D6111" t="str">
            <v>Шт</v>
          </cell>
        </row>
        <row r="6112">
          <cell r="D6112" t="str">
            <v>Шт</v>
          </cell>
        </row>
        <row r="6115">
          <cell r="D6115" t="str">
            <v>штук</v>
          </cell>
        </row>
        <row r="6116">
          <cell r="D6116" t="str">
            <v>штук</v>
          </cell>
        </row>
        <row r="6117">
          <cell r="D6117" t="str">
            <v>штук</v>
          </cell>
        </row>
        <row r="6118">
          <cell r="D6118" t="str">
            <v>штук</v>
          </cell>
        </row>
        <row r="6119">
          <cell r="D6119" t="str">
            <v>Шт</v>
          </cell>
        </row>
        <row r="6120">
          <cell r="D6120" t="str">
            <v>штук</v>
          </cell>
        </row>
        <row r="6121">
          <cell r="D6121" t="str">
            <v>Шт</v>
          </cell>
        </row>
        <row r="6122">
          <cell r="D6122" t="str">
            <v>ком-т</v>
          </cell>
        </row>
        <row r="6123">
          <cell r="D6123" t="str">
            <v>штук</v>
          </cell>
        </row>
        <row r="6124">
          <cell r="D6124" t="str">
            <v>штук</v>
          </cell>
        </row>
        <row r="6125">
          <cell r="D6125" t="str">
            <v>ком-т</v>
          </cell>
        </row>
        <row r="6129">
          <cell r="D6129" t="str">
            <v>штук</v>
          </cell>
        </row>
        <row r="6130">
          <cell r="D6130" t="str">
            <v>штук</v>
          </cell>
        </row>
        <row r="6131">
          <cell r="D6131" t="str">
            <v>штук</v>
          </cell>
        </row>
        <row r="6132">
          <cell r="D6132" t="str">
            <v>Шт</v>
          </cell>
        </row>
        <row r="6133">
          <cell r="D6133" t="str">
            <v>штук</v>
          </cell>
        </row>
        <row r="6136">
          <cell r="D6136" t="str">
            <v>штук</v>
          </cell>
        </row>
        <row r="6137">
          <cell r="D6137" t="str">
            <v>штук</v>
          </cell>
        </row>
        <row r="6139">
          <cell r="D6139" t="str">
            <v>штук</v>
          </cell>
        </row>
        <row r="6143">
          <cell r="D6143" t="str">
            <v>штук</v>
          </cell>
        </row>
        <row r="6436">
          <cell r="D6436" t="str">
            <v>кг</v>
          </cell>
        </row>
        <row r="6437">
          <cell r="D6437" t="str">
            <v>кг</v>
          </cell>
        </row>
        <row r="6438">
          <cell r="D6438" t="str">
            <v>кг</v>
          </cell>
        </row>
        <row r="6439">
          <cell r="D6439" t="str">
            <v>кг</v>
          </cell>
        </row>
        <row r="6440">
          <cell r="D6440" t="str">
            <v>п/м</v>
          </cell>
        </row>
        <row r="6441">
          <cell r="D6441" t="str">
            <v>кг</v>
          </cell>
        </row>
        <row r="6442">
          <cell r="D6442" t="str">
            <v>кг</v>
          </cell>
        </row>
        <row r="6444">
          <cell r="D6444" t="str">
            <v>кв.м</v>
          </cell>
        </row>
        <row r="6445">
          <cell r="D6445" t="str">
            <v>штук</v>
          </cell>
        </row>
        <row r="6446">
          <cell r="D6446" t="str">
            <v>м2</v>
          </cell>
        </row>
        <row r="6447">
          <cell r="D6447" t="str">
            <v>кг</v>
          </cell>
        </row>
        <row r="6448">
          <cell r="D6448" t="str">
            <v>кг</v>
          </cell>
        </row>
        <row r="6449">
          <cell r="D6449" t="str">
            <v>Шт</v>
          </cell>
        </row>
        <row r="6450">
          <cell r="D6450" t="str">
            <v>м</v>
          </cell>
        </row>
        <row r="6452">
          <cell r="D6452" t="str">
            <v>Шт</v>
          </cell>
        </row>
        <row r="6453">
          <cell r="D6453" t="str">
            <v>метр</v>
          </cell>
        </row>
        <row r="6576">
          <cell r="D6576" t="str">
            <v>штук</v>
          </cell>
        </row>
        <row r="6577">
          <cell r="D6577" t="str">
            <v>Шт</v>
          </cell>
        </row>
        <row r="6579">
          <cell r="D6579" t="str">
            <v>Шт</v>
          </cell>
        </row>
        <row r="6580">
          <cell r="D6580" t="str">
            <v>Шт</v>
          </cell>
        </row>
        <row r="6581">
          <cell r="D6581" t="str">
            <v>Шт</v>
          </cell>
        </row>
      </sheetData>
      <sheetData sheetId="9">
        <row r="3679">
          <cell r="D3679" t="str">
            <v>Шт</v>
          </cell>
        </row>
        <row r="3680">
          <cell r="D3680" t="str">
            <v>Шт</v>
          </cell>
        </row>
        <row r="3685">
          <cell r="D3685" t="str">
            <v>Шт</v>
          </cell>
        </row>
        <row r="3686">
          <cell r="D3686" t="str">
            <v>Шт</v>
          </cell>
        </row>
        <row r="3687">
          <cell r="D3687" t="str">
            <v>Шт</v>
          </cell>
        </row>
        <row r="3688">
          <cell r="D3688" t="str">
            <v>Шт</v>
          </cell>
        </row>
        <row r="3689">
          <cell r="D3689" t="str">
            <v>метр</v>
          </cell>
        </row>
        <row r="3690">
          <cell r="D3690" t="str">
            <v>Шт</v>
          </cell>
        </row>
        <row r="3691">
          <cell r="D3691" t="str">
            <v>Шт</v>
          </cell>
        </row>
        <row r="3692">
          <cell r="D3692" t="str">
            <v>Шт</v>
          </cell>
        </row>
        <row r="3693">
          <cell r="D3693" t="str">
            <v>Шт</v>
          </cell>
        </row>
        <row r="3694">
          <cell r="D3694" t="str">
            <v>Шт</v>
          </cell>
        </row>
        <row r="3695">
          <cell r="D3695" t="str">
            <v>Шт</v>
          </cell>
        </row>
        <row r="3696">
          <cell r="D3696" t="str">
            <v>Шт</v>
          </cell>
        </row>
        <row r="3697">
          <cell r="D3697" t="str">
            <v>Шт</v>
          </cell>
        </row>
        <row r="3698">
          <cell r="D3698" t="str">
            <v>Шт</v>
          </cell>
        </row>
        <row r="3699">
          <cell r="D3699" t="str">
            <v>Шт</v>
          </cell>
        </row>
        <row r="3700">
          <cell r="D3700" t="str">
            <v>Шт</v>
          </cell>
        </row>
        <row r="3701">
          <cell r="D3701" t="str">
            <v>Шт</v>
          </cell>
        </row>
        <row r="3702">
          <cell r="D3702" t="str">
            <v>Шт</v>
          </cell>
        </row>
        <row r="3703">
          <cell r="D3703" t="str">
            <v>Шт</v>
          </cell>
        </row>
        <row r="3704">
          <cell r="D3704" t="str">
            <v>Шт</v>
          </cell>
        </row>
        <row r="3705">
          <cell r="D3705" t="str">
            <v>Шт</v>
          </cell>
        </row>
        <row r="3706">
          <cell r="D3706" t="str">
            <v>Шт</v>
          </cell>
        </row>
        <row r="3707">
          <cell r="D3707" t="str">
            <v>Шт</v>
          </cell>
        </row>
        <row r="3708">
          <cell r="D3708" t="str">
            <v>Шт</v>
          </cell>
        </row>
        <row r="3709">
          <cell r="D3709" t="str">
            <v>Шт</v>
          </cell>
        </row>
        <row r="3710">
          <cell r="D3710" t="str">
            <v>Шт</v>
          </cell>
        </row>
        <row r="3711">
          <cell r="D3711" t="str">
            <v>Шт</v>
          </cell>
        </row>
        <row r="3712">
          <cell r="D3712" t="str">
            <v>Шт</v>
          </cell>
        </row>
        <row r="3713">
          <cell r="D3713" t="str">
            <v>Шт</v>
          </cell>
        </row>
        <row r="3714">
          <cell r="D3714" t="str">
            <v>Шт</v>
          </cell>
        </row>
        <row r="3715">
          <cell r="D3715" t="str">
            <v>Шт</v>
          </cell>
        </row>
        <row r="3716">
          <cell r="D3716" t="str">
            <v>Шт</v>
          </cell>
        </row>
        <row r="3717">
          <cell r="D3717" t="str">
            <v>Шт</v>
          </cell>
        </row>
        <row r="3718">
          <cell r="D3718" t="str">
            <v>Шт</v>
          </cell>
        </row>
        <row r="3719">
          <cell r="D3719" t="str">
            <v>Шт</v>
          </cell>
        </row>
        <row r="3720">
          <cell r="D3720" t="str">
            <v>Шт</v>
          </cell>
        </row>
        <row r="3721">
          <cell r="D3721" t="str">
            <v>Шт</v>
          </cell>
        </row>
        <row r="3722">
          <cell r="D3722" t="str">
            <v>Шт</v>
          </cell>
        </row>
        <row r="3725">
          <cell r="D3725" t="str">
            <v>Шт</v>
          </cell>
        </row>
        <row r="3726">
          <cell r="D3726" t="str">
            <v>Шт</v>
          </cell>
        </row>
        <row r="3727">
          <cell r="D3727" t="str">
            <v>Шт</v>
          </cell>
        </row>
        <row r="3758">
          <cell r="D3758" t="str">
            <v>Шт</v>
          </cell>
        </row>
        <row r="3759">
          <cell r="D3759" t="str">
            <v>Шт</v>
          </cell>
        </row>
        <row r="3765">
          <cell r="D3765" t="str">
            <v>Шт</v>
          </cell>
        </row>
        <row r="3766">
          <cell r="D3766" t="str">
            <v>Шт</v>
          </cell>
        </row>
        <row r="3772">
          <cell r="D3772" t="str">
            <v>Шт</v>
          </cell>
        </row>
        <row r="3774">
          <cell r="D3774" t="str">
            <v>Шт</v>
          </cell>
        </row>
        <row r="3776">
          <cell r="D3776" t="str">
            <v>Шт</v>
          </cell>
        </row>
        <row r="3777">
          <cell r="D3777" t="str">
            <v>Шт</v>
          </cell>
        </row>
        <row r="3783">
          <cell r="D3783" t="str">
            <v>Шт</v>
          </cell>
        </row>
        <row r="3785">
          <cell r="D3785" t="str">
            <v>Шт</v>
          </cell>
        </row>
        <row r="3788">
          <cell r="D3788" t="str">
            <v>Шт</v>
          </cell>
        </row>
        <row r="3790">
          <cell r="D3790" t="str">
            <v>Шт</v>
          </cell>
        </row>
        <row r="3791">
          <cell r="D3791" t="str">
            <v>Шт</v>
          </cell>
        </row>
        <row r="3792">
          <cell r="D3792" t="str">
            <v>Шт</v>
          </cell>
        </row>
        <row r="3794">
          <cell r="D3794" t="str">
            <v>Шт</v>
          </cell>
        </row>
        <row r="3796">
          <cell r="D3796" t="str">
            <v>Шт</v>
          </cell>
        </row>
        <row r="3799">
          <cell r="D3799" t="str">
            <v>Шт</v>
          </cell>
        </row>
        <row r="3800">
          <cell r="D3800" t="str">
            <v>Шт</v>
          </cell>
        </row>
        <row r="3801">
          <cell r="D3801" t="str">
            <v>Шт</v>
          </cell>
        </row>
        <row r="3803">
          <cell r="D3803" t="str">
            <v>Шт</v>
          </cell>
        </row>
        <row r="3804">
          <cell r="D3804" t="str">
            <v>Шт</v>
          </cell>
        </row>
        <row r="3806">
          <cell r="D3806" t="str">
            <v>Шт</v>
          </cell>
        </row>
        <row r="3808">
          <cell r="D3808" t="str">
            <v>Шт</v>
          </cell>
        </row>
        <row r="3810">
          <cell r="D3810" t="str">
            <v>Шт</v>
          </cell>
        </row>
        <row r="3814">
          <cell r="D3814" t="str">
            <v>Шт</v>
          </cell>
        </row>
        <row r="3816">
          <cell r="D3816" t="str">
            <v>Шт</v>
          </cell>
        </row>
        <row r="3817">
          <cell r="D3817" t="str">
            <v>Шт</v>
          </cell>
        </row>
        <row r="3818">
          <cell r="D3818" t="str">
            <v>Шт</v>
          </cell>
        </row>
        <row r="3819">
          <cell r="D3819" t="str">
            <v>Шт</v>
          </cell>
        </row>
        <row r="3820">
          <cell r="D3820" t="str">
            <v>Шт</v>
          </cell>
        </row>
        <row r="3821">
          <cell r="D3821" t="str">
            <v>Шт</v>
          </cell>
        </row>
        <row r="3823">
          <cell r="D3823" t="str">
            <v>Шт</v>
          </cell>
        </row>
        <row r="3825">
          <cell r="D3825" t="str">
            <v>Шт</v>
          </cell>
        </row>
        <row r="3827">
          <cell r="D3827" t="str">
            <v>Шт</v>
          </cell>
        </row>
        <row r="3829">
          <cell r="D3829" t="str">
            <v>Шт</v>
          </cell>
        </row>
        <row r="3831">
          <cell r="D3831" t="str">
            <v>Шт</v>
          </cell>
        </row>
        <row r="3834">
          <cell r="D3834" t="str">
            <v>Шт</v>
          </cell>
        </row>
        <row r="3837">
          <cell r="D3837" t="str">
            <v>Шт</v>
          </cell>
        </row>
        <row r="3838">
          <cell r="D3838" t="str">
            <v>Шт</v>
          </cell>
        </row>
        <row r="3839">
          <cell r="D3839" t="str">
            <v>Шт</v>
          </cell>
        </row>
        <row r="3840">
          <cell r="D3840" t="str">
            <v>Шт</v>
          </cell>
        </row>
        <row r="3841">
          <cell r="D3841" t="str">
            <v>Шт</v>
          </cell>
        </row>
        <row r="3842">
          <cell r="D3842" t="str">
            <v>Шт</v>
          </cell>
        </row>
        <row r="3843">
          <cell r="D3843" t="str">
            <v>Шт</v>
          </cell>
        </row>
        <row r="3847">
          <cell r="D3847" t="str">
            <v>Шт</v>
          </cell>
        </row>
        <row r="3848">
          <cell r="D3848" t="str">
            <v>Шт</v>
          </cell>
        </row>
        <row r="3849">
          <cell r="D3849" t="str">
            <v>Шт</v>
          </cell>
        </row>
        <row r="3850">
          <cell r="D3850" t="str">
            <v>Шт</v>
          </cell>
        </row>
        <row r="3851">
          <cell r="D3851" t="str">
            <v>Шт</v>
          </cell>
        </row>
        <row r="3852">
          <cell r="D3852" t="str">
            <v>Шт</v>
          </cell>
        </row>
        <row r="3853">
          <cell r="D3853" t="str">
            <v>Шт</v>
          </cell>
        </row>
        <row r="3854">
          <cell r="D3854" t="str">
            <v>Шт</v>
          </cell>
        </row>
        <row r="3855">
          <cell r="D3855" t="str">
            <v>Шт</v>
          </cell>
        </row>
        <row r="3856">
          <cell r="D3856" t="str">
            <v>Шт</v>
          </cell>
        </row>
        <row r="3857">
          <cell r="D3857" t="str">
            <v>Шт</v>
          </cell>
        </row>
        <row r="3858">
          <cell r="D3858" t="str">
            <v>Шт</v>
          </cell>
        </row>
        <row r="3859">
          <cell r="D3859" t="str">
            <v>Шт</v>
          </cell>
        </row>
        <row r="3860">
          <cell r="D3860" t="str">
            <v>Шт</v>
          </cell>
        </row>
        <row r="3861">
          <cell r="D3861" t="str">
            <v>Шт</v>
          </cell>
        </row>
        <row r="3862">
          <cell r="D3862" t="str">
            <v>Шт</v>
          </cell>
        </row>
        <row r="3863">
          <cell r="D3863" t="str">
            <v>Шт</v>
          </cell>
        </row>
        <row r="3864">
          <cell r="D3864" t="str">
            <v>Шт</v>
          </cell>
        </row>
        <row r="3865">
          <cell r="D3865" t="str">
            <v>Шт</v>
          </cell>
        </row>
        <row r="3866">
          <cell r="D3866" t="str">
            <v>Шт</v>
          </cell>
        </row>
        <row r="3867">
          <cell r="D3867" t="str">
            <v>Шт</v>
          </cell>
        </row>
        <row r="3868">
          <cell r="D3868" t="str">
            <v>Шт</v>
          </cell>
        </row>
        <row r="3869">
          <cell r="D3869" t="str">
            <v>Шт</v>
          </cell>
        </row>
        <row r="3870">
          <cell r="D3870" t="str">
            <v>Шт</v>
          </cell>
        </row>
        <row r="3871">
          <cell r="D3871" t="str">
            <v>Шт</v>
          </cell>
        </row>
        <row r="3872">
          <cell r="D3872" t="str">
            <v>Шт</v>
          </cell>
        </row>
        <row r="3873">
          <cell r="D3873" t="str">
            <v>Шт</v>
          </cell>
        </row>
        <row r="3874">
          <cell r="D3874" t="str">
            <v>Шт</v>
          </cell>
        </row>
        <row r="3875">
          <cell r="D3875" t="str">
            <v>Шт</v>
          </cell>
        </row>
        <row r="3876">
          <cell r="D3876" t="str">
            <v>Шт</v>
          </cell>
        </row>
        <row r="3877">
          <cell r="D3877" t="str">
            <v>Шт</v>
          </cell>
        </row>
        <row r="3878">
          <cell r="D3878" t="str">
            <v>Шт</v>
          </cell>
        </row>
        <row r="3879">
          <cell r="D3879" t="str">
            <v>Шт</v>
          </cell>
        </row>
        <row r="3880">
          <cell r="D3880" t="str">
            <v>Шт</v>
          </cell>
        </row>
        <row r="3881">
          <cell r="D3881" t="str">
            <v>Шт</v>
          </cell>
        </row>
        <row r="3882">
          <cell r="D3882" t="str">
            <v>Шт</v>
          </cell>
        </row>
        <row r="3883">
          <cell r="D3883" t="str">
            <v>Шт</v>
          </cell>
        </row>
        <row r="3884">
          <cell r="D3884" t="str">
            <v>Шт</v>
          </cell>
        </row>
        <row r="3887">
          <cell r="D3887" t="str">
            <v>Шт</v>
          </cell>
        </row>
        <row r="3888">
          <cell r="D3888" t="str">
            <v>Шт</v>
          </cell>
        </row>
        <row r="3889">
          <cell r="D3889" t="str">
            <v>Шт</v>
          </cell>
        </row>
        <row r="3891">
          <cell r="D3891" t="str">
            <v>Шт</v>
          </cell>
        </row>
        <row r="3892">
          <cell r="D3892" t="str">
            <v>Шт</v>
          </cell>
        </row>
        <row r="3895">
          <cell r="D3895" t="str">
            <v>Шт</v>
          </cell>
        </row>
        <row r="3897">
          <cell r="D3897" t="str">
            <v>Шт</v>
          </cell>
        </row>
        <row r="3906">
          <cell r="D3906" t="str">
            <v>Шт</v>
          </cell>
        </row>
        <row r="3907">
          <cell r="D3907" t="str">
            <v>Шт</v>
          </cell>
        </row>
        <row r="3910">
          <cell r="D3910" t="str">
            <v>Шт</v>
          </cell>
        </row>
        <row r="3913">
          <cell r="D3913" t="str">
            <v>Шт</v>
          </cell>
        </row>
        <row r="3920">
          <cell r="D3920" t="str">
            <v>Шт</v>
          </cell>
        </row>
        <row r="3921">
          <cell r="D3921" t="str">
            <v>Шт</v>
          </cell>
        </row>
        <row r="3922">
          <cell r="D3922" t="str">
            <v>Шт</v>
          </cell>
        </row>
        <row r="3996">
          <cell r="D3996" t="str">
            <v>Шт</v>
          </cell>
        </row>
        <row r="3999">
          <cell r="D3999" t="str">
            <v>Шт</v>
          </cell>
        </row>
        <row r="4000">
          <cell r="D4000" t="str">
            <v>Шт</v>
          </cell>
        </row>
        <row r="4001">
          <cell r="D4001" t="str">
            <v>Шт</v>
          </cell>
        </row>
        <row r="4002">
          <cell r="D4002" t="str">
            <v>Шт</v>
          </cell>
        </row>
        <row r="4003">
          <cell r="D4003" t="str">
            <v>Шт</v>
          </cell>
        </row>
        <row r="4004">
          <cell r="D4004" t="str">
            <v>Шт</v>
          </cell>
        </row>
        <row r="4007">
          <cell r="D4007" t="str">
            <v>Шт</v>
          </cell>
        </row>
        <row r="4008">
          <cell r="D4008" t="str">
            <v>Шт</v>
          </cell>
        </row>
        <row r="4009">
          <cell r="D4009" t="str">
            <v>к-т</v>
          </cell>
        </row>
        <row r="4010">
          <cell r="D4010" t="str">
            <v>К-Т</v>
          </cell>
        </row>
        <row r="4011">
          <cell r="D4011" t="str">
            <v>Шт</v>
          </cell>
        </row>
        <row r="4022">
          <cell r="D4022" t="str">
            <v>Шт</v>
          </cell>
        </row>
        <row r="4023">
          <cell r="D4023" t="str">
            <v>Шт</v>
          </cell>
        </row>
        <row r="4034">
          <cell r="D4034" t="str">
            <v>Шт</v>
          </cell>
        </row>
        <row r="4165">
          <cell r="D4165" t="str">
            <v>Шт</v>
          </cell>
        </row>
        <row r="4166">
          <cell r="D4166" t="str">
            <v>Шт</v>
          </cell>
        </row>
        <row r="4167">
          <cell r="D4167" t="str">
            <v>Шт</v>
          </cell>
        </row>
        <row r="4168">
          <cell r="D4168" t="str">
            <v>Шт</v>
          </cell>
        </row>
        <row r="4169">
          <cell r="D4169" t="str">
            <v>Шт</v>
          </cell>
        </row>
        <row r="4170">
          <cell r="D4170" t="str">
            <v>Шт</v>
          </cell>
        </row>
        <row r="4171">
          <cell r="D4171" t="str">
            <v>Шт</v>
          </cell>
        </row>
        <row r="4172">
          <cell r="D4172" t="str">
            <v>Шт</v>
          </cell>
        </row>
        <row r="4173">
          <cell r="D4173" t="str">
            <v>Шт</v>
          </cell>
        </row>
        <row r="4174">
          <cell r="D4174" t="str">
            <v>Шт</v>
          </cell>
        </row>
        <row r="4175">
          <cell r="D4175" t="str">
            <v>Шт</v>
          </cell>
        </row>
        <row r="4176">
          <cell r="D4176" t="str">
            <v>Шт</v>
          </cell>
        </row>
        <row r="4177">
          <cell r="D4177" t="str">
            <v>Шт</v>
          </cell>
        </row>
        <row r="4178">
          <cell r="D4178" t="str">
            <v>Шт</v>
          </cell>
        </row>
        <row r="4179">
          <cell r="D4179" t="str">
            <v>Шт</v>
          </cell>
        </row>
        <row r="4180">
          <cell r="D4180" t="str">
            <v>Шт</v>
          </cell>
        </row>
        <row r="4181">
          <cell r="D4181" t="str">
            <v>Шт</v>
          </cell>
        </row>
        <row r="4182">
          <cell r="D4182" t="str">
            <v>Шт</v>
          </cell>
        </row>
        <row r="4183">
          <cell r="D4183" t="str">
            <v>Шт</v>
          </cell>
        </row>
        <row r="4184">
          <cell r="D4184" t="str">
            <v>Шт</v>
          </cell>
        </row>
        <row r="4185">
          <cell r="D4185" t="str">
            <v>Шт</v>
          </cell>
        </row>
        <row r="4186">
          <cell r="D4186" t="str">
            <v>Шт</v>
          </cell>
        </row>
        <row r="4187">
          <cell r="D4187" t="str">
            <v>Шт</v>
          </cell>
        </row>
        <row r="4188">
          <cell r="D4188" t="str">
            <v>Шт</v>
          </cell>
        </row>
        <row r="4189">
          <cell r="D4189" t="str">
            <v>Шт</v>
          </cell>
        </row>
        <row r="4190">
          <cell r="D4190" t="str">
            <v>Шт</v>
          </cell>
        </row>
        <row r="4191">
          <cell r="D4191" t="str">
            <v>Шт</v>
          </cell>
        </row>
        <row r="4192">
          <cell r="D4192" t="str">
            <v>Шт</v>
          </cell>
        </row>
        <row r="4193">
          <cell r="D4193" t="str">
            <v>Шт</v>
          </cell>
        </row>
        <row r="4194">
          <cell r="D4194" t="str">
            <v>Шт</v>
          </cell>
        </row>
        <row r="4195">
          <cell r="D4195" t="str">
            <v>Шт</v>
          </cell>
        </row>
        <row r="4196">
          <cell r="D4196" t="str">
            <v>Шт</v>
          </cell>
        </row>
        <row r="4197">
          <cell r="D4197" t="str">
            <v>шт</v>
          </cell>
        </row>
        <row r="4198">
          <cell r="D4198" t="str">
            <v>Шт</v>
          </cell>
        </row>
        <row r="4199">
          <cell r="D4199" t="str">
            <v>Шт</v>
          </cell>
        </row>
        <row r="4200">
          <cell r="D4200" t="str">
            <v>шт</v>
          </cell>
        </row>
        <row r="4201">
          <cell r="D4201" t="str">
            <v>штук</v>
          </cell>
        </row>
        <row r="4202">
          <cell r="D4202" t="str">
            <v>Шт</v>
          </cell>
        </row>
        <row r="4203">
          <cell r="D4203" t="str">
            <v>Шт</v>
          </cell>
        </row>
        <row r="4204">
          <cell r="D4204" t="str">
            <v>Шт</v>
          </cell>
        </row>
        <row r="4205">
          <cell r="D4205" t="str">
            <v>штук</v>
          </cell>
        </row>
        <row r="4326">
          <cell r="D4326" t="str">
            <v>Шт</v>
          </cell>
        </row>
        <row r="4327">
          <cell r="D4327" t="str">
            <v>Шт</v>
          </cell>
        </row>
        <row r="4328">
          <cell r="D4328" t="str">
            <v>штук</v>
          </cell>
        </row>
        <row r="4329">
          <cell r="D4329" t="str">
            <v>Шт</v>
          </cell>
        </row>
        <row r="4330">
          <cell r="D4330" t="str">
            <v>Шт</v>
          </cell>
        </row>
        <row r="4331">
          <cell r="D4331" t="str">
            <v>штук</v>
          </cell>
        </row>
        <row r="4332">
          <cell r="D4332" t="str">
            <v>Шт</v>
          </cell>
        </row>
        <row r="4333">
          <cell r="D4333" t="str">
            <v>Шт</v>
          </cell>
        </row>
        <row r="4334">
          <cell r="D4334" t="str">
            <v>Шт</v>
          </cell>
        </row>
        <row r="4336">
          <cell r="D4336" t="str">
            <v>штук</v>
          </cell>
        </row>
        <row r="4337">
          <cell r="D4337" t="str">
            <v>Шт</v>
          </cell>
        </row>
        <row r="4338">
          <cell r="D4338" t="str">
            <v>Шт</v>
          </cell>
        </row>
        <row r="4339">
          <cell r="D4339" t="str">
            <v>штук</v>
          </cell>
        </row>
        <row r="4340">
          <cell r="D4340" t="str">
            <v>шт</v>
          </cell>
        </row>
        <row r="4341">
          <cell r="D4341" t="str">
            <v>шт</v>
          </cell>
        </row>
        <row r="4342">
          <cell r="D4342" t="str">
            <v>Шт</v>
          </cell>
        </row>
        <row r="4343">
          <cell r="D4343" t="str">
            <v>Шт</v>
          </cell>
        </row>
        <row r="4344">
          <cell r="D4344" t="str">
            <v>Шт</v>
          </cell>
        </row>
        <row r="4345">
          <cell r="D4345" t="str">
            <v>Шт</v>
          </cell>
        </row>
        <row r="4346">
          <cell r="D4346" t="str">
            <v>Шт</v>
          </cell>
        </row>
        <row r="4347">
          <cell r="D4347" t="str">
            <v>штук</v>
          </cell>
        </row>
        <row r="4348">
          <cell r="D4348" t="str">
            <v>штук</v>
          </cell>
        </row>
        <row r="4349">
          <cell r="D4349" t="str">
            <v>Шт</v>
          </cell>
        </row>
        <row r="4350">
          <cell r="D4350" t="str">
            <v>Шт</v>
          </cell>
        </row>
        <row r="4360">
          <cell r="D4360" t="str">
            <v>штук</v>
          </cell>
        </row>
        <row r="4361">
          <cell r="D4361" t="str">
            <v>Шт</v>
          </cell>
        </row>
        <row r="4362">
          <cell r="D4362" t="str">
            <v>штук</v>
          </cell>
        </row>
        <row r="4363">
          <cell r="D4363" t="str">
            <v>Шт</v>
          </cell>
        </row>
        <row r="4364">
          <cell r="D4364" t="str">
            <v>штук</v>
          </cell>
        </row>
        <row r="4365">
          <cell r="D4365" t="str">
            <v>Шт</v>
          </cell>
        </row>
        <row r="4366">
          <cell r="D4366" t="str">
            <v>Шт</v>
          </cell>
        </row>
        <row r="4369">
          <cell r="D4369" t="str">
            <v>Шт</v>
          </cell>
        </row>
        <row r="4370">
          <cell r="D4370" t="str">
            <v>шт</v>
          </cell>
        </row>
        <row r="4371">
          <cell r="D4371" t="str">
            <v>Шт</v>
          </cell>
        </row>
        <row r="4372">
          <cell r="D4372" t="str">
            <v>штук</v>
          </cell>
        </row>
        <row r="4373">
          <cell r="D4373" t="str">
            <v>Шт</v>
          </cell>
        </row>
        <row r="4374">
          <cell r="D4374" t="str">
            <v>Шт</v>
          </cell>
        </row>
        <row r="4375">
          <cell r="D4375" t="str">
            <v>Шт</v>
          </cell>
        </row>
        <row r="4376">
          <cell r="D4376" t="str">
            <v>Шт</v>
          </cell>
        </row>
        <row r="4377">
          <cell r="D4377" t="str">
            <v>Шт</v>
          </cell>
        </row>
        <row r="4378">
          <cell r="D4378" t="str">
            <v>Шт</v>
          </cell>
        </row>
        <row r="4379">
          <cell r="D4379" t="str">
            <v>Шт</v>
          </cell>
        </row>
        <row r="4380">
          <cell r="D4380" t="str">
            <v>Шт</v>
          </cell>
        </row>
        <row r="4381">
          <cell r="D4381" t="str">
            <v>Шт</v>
          </cell>
        </row>
        <row r="4382">
          <cell r="D4382" t="str">
            <v>Шт</v>
          </cell>
        </row>
        <row r="4383">
          <cell r="D4383" t="str">
            <v>Шт</v>
          </cell>
        </row>
        <row r="4500">
          <cell r="D4500" t="str">
            <v>Шт</v>
          </cell>
        </row>
        <row r="4501">
          <cell r="D4501" t="str">
            <v>штук</v>
          </cell>
        </row>
        <row r="4502">
          <cell r="D4502" t="str">
            <v>Шт</v>
          </cell>
        </row>
        <row r="4503">
          <cell r="D4503" t="str">
            <v>штук</v>
          </cell>
        </row>
        <row r="4504">
          <cell r="D4504" t="str">
            <v>Шт</v>
          </cell>
        </row>
        <row r="4505">
          <cell r="D4505" t="str">
            <v>штук</v>
          </cell>
        </row>
        <row r="4506">
          <cell r="D4506" t="str">
            <v>Шт</v>
          </cell>
        </row>
        <row r="4507">
          <cell r="D4507" t="str">
            <v>Шт</v>
          </cell>
        </row>
        <row r="4508">
          <cell r="D4508" t="str">
            <v>Шт</v>
          </cell>
        </row>
        <row r="4509">
          <cell r="D4509" t="str">
            <v>Шт</v>
          </cell>
        </row>
        <row r="4656">
          <cell r="D4656" t="str">
            <v>Шт</v>
          </cell>
        </row>
        <row r="4657">
          <cell r="D4657" t="str">
            <v>Шт</v>
          </cell>
        </row>
        <row r="4658">
          <cell r="D4658" t="str">
            <v>Шт</v>
          </cell>
        </row>
        <row r="4660">
          <cell r="D4660" t="str">
            <v>Шт</v>
          </cell>
        </row>
        <row r="4661">
          <cell r="D4661" t="str">
            <v>КГ</v>
          </cell>
        </row>
        <row r="4662">
          <cell r="D4662" t="str">
            <v>Шт</v>
          </cell>
        </row>
        <row r="4663">
          <cell r="D4663" t="str">
            <v>Шт</v>
          </cell>
        </row>
        <row r="4664">
          <cell r="D4664" t="str">
            <v>Шт</v>
          </cell>
        </row>
        <row r="4665">
          <cell r="D4665" t="str">
            <v>Шт</v>
          </cell>
        </row>
        <row r="4667">
          <cell r="D4667" t="str">
            <v>КГ</v>
          </cell>
        </row>
        <row r="4668">
          <cell r="D4668" t="str">
            <v>штук</v>
          </cell>
        </row>
        <row r="4669">
          <cell r="D4669" t="str">
            <v>Шт</v>
          </cell>
        </row>
        <row r="4670">
          <cell r="D4670" t="str">
            <v>Шт</v>
          </cell>
        </row>
        <row r="4671">
          <cell r="D4671" t="str">
            <v>Шт</v>
          </cell>
        </row>
        <row r="4672">
          <cell r="D4672" t="str">
            <v>шт</v>
          </cell>
        </row>
        <row r="4673">
          <cell r="D4673" t="str">
            <v>Шт</v>
          </cell>
        </row>
        <row r="4674">
          <cell r="D4674" t="str">
            <v>Шт</v>
          </cell>
        </row>
        <row r="4675">
          <cell r="D4675" t="str">
            <v>Шт</v>
          </cell>
        </row>
        <row r="4676">
          <cell r="D4676" t="str">
            <v>Шт</v>
          </cell>
        </row>
        <row r="4677">
          <cell r="D4677" t="str">
            <v>Шт</v>
          </cell>
        </row>
        <row r="4678">
          <cell r="D4678" t="str">
            <v>Шт</v>
          </cell>
        </row>
        <row r="4679">
          <cell r="D4679" t="str">
            <v>Шт</v>
          </cell>
        </row>
        <row r="4680">
          <cell r="D4680" t="str">
            <v>Шт</v>
          </cell>
        </row>
        <row r="4682">
          <cell r="D4682" t="str">
            <v>Шт</v>
          </cell>
        </row>
        <row r="4683">
          <cell r="D4683" t="str">
            <v>Шт</v>
          </cell>
        </row>
        <row r="4684">
          <cell r="D4684" t="str">
            <v>Шт</v>
          </cell>
        </row>
        <row r="4685">
          <cell r="D4685" t="str">
            <v>Шт</v>
          </cell>
        </row>
        <row r="4686">
          <cell r="D4686" t="str">
            <v>Шт</v>
          </cell>
        </row>
        <row r="4687">
          <cell r="D4687" t="str">
            <v>Шт</v>
          </cell>
        </row>
        <row r="4688">
          <cell r="D4688" t="str">
            <v>КГ</v>
          </cell>
        </row>
        <row r="4690">
          <cell r="D4690" t="str">
            <v>Шт</v>
          </cell>
        </row>
        <row r="4694">
          <cell r="D4694" t="str">
            <v>Шт</v>
          </cell>
        </row>
        <row r="4695">
          <cell r="D4695" t="str">
            <v>Шт</v>
          </cell>
        </row>
        <row r="4755">
          <cell r="D4755" t="str">
            <v>штук</v>
          </cell>
        </row>
        <row r="4759">
          <cell r="D4759" t="str">
            <v>Шт</v>
          </cell>
        </row>
        <row r="4760">
          <cell r="D4760" t="str">
            <v>Шт</v>
          </cell>
        </row>
        <row r="4761">
          <cell r="D4761" t="str">
            <v>Шт</v>
          </cell>
        </row>
        <row r="4762">
          <cell r="D4762" t="str">
            <v>Шт</v>
          </cell>
        </row>
        <row r="4763">
          <cell r="D4763" t="str">
            <v>штук</v>
          </cell>
        </row>
        <row r="4765">
          <cell r="D4765" t="str">
            <v>штук</v>
          </cell>
        </row>
        <row r="4766">
          <cell r="D4766" t="str">
            <v>штук</v>
          </cell>
        </row>
        <row r="4767">
          <cell r="D4767" t="str">
            <v>штук</v>
          </cell>
        </row>
        <row r="4768">
          <cell r="D4768" t="str">
            <v>штук</v>
          </cell>
        </row>
        <row r="4769">
          <cell r="D4769" t="str">
            <v>Шт</v>
          </cell>
        </row>
        <row r="4770">
          <cell r="D4770" t="str">
            <v>Шт</v>
          </cell>
        </row>
        <row r="4771">
          <cell r="D4771" t="str">
            <v>Шт</v>
          </cell>
        </row>
        <row r="4772">
          <cell r="D4772" t="str">
            <v>Шт</v>
          </cell>
        </row>
        <row r="4773">
          <cell r="D4773" t="str">
            <v>Шт</v>
          </cell>
        </row>
        <row r="4776">
          <cell r="D4776" t="str">
            <v>штук</v>
          </cell>
        </row>
        <row r="4777">
          <cell r="D4777" t="str">
            <v>штук</v>
          </cell>
        </row>
        <row r="4778">
          <cell r="D4778" t="str">
            <v>комп</v>
          </cell>
        </row>
        <row r="4779">
          <cell r="D4779" t="str">
            <v>штук</v>
          </cell>
        </row>
        <row r="4780">
          <cell r="D4780" t="str">
            <v>штук</v>
          </cell>
        </row>
        <row r="4781">
          <cell r="D4781" t="str">
            <v>Шт</v>
          </cell>
        </row>
        <row r="4782">
          <cell r="D4782" t="str">
            <v>Шт</v>
          </cell>
        </row>
        <row r="4783">
          <cell r="D4783" t="str">
            <v>Шт</v>
          </cell>
        </row>
        <row r="4784">
          <cell r="D4784" t="str">
            <v>Шт</v>
          </cell>
        </row>
        <row r="4785">
          <cell r="D4785" t="str">
            <v>Шт</v>
          </cell>
        </row>
        <row r="4786">
          <cell r="D4786" t="str">
            <v>Шт</v>
          </cell>
        </row>
        <row r="4787">
          <cell r="D4787" t="str">
            <v>штук</v>
          </cell>
        </row>
        <row r="4788">
          <cell r="D4788" t="str">
            <v>Шт</v>
          </cell>
        </row>
        <row r="4789">
          <cell r="D4789" t="str">
            <v>Шт</v>
          </cell>
        </row>
        <row r="4790">
          <cell r="D4790" t="str">
            <v>штук</v>
          </cell>
        </row>
        <row r="4791">
          <cell r="D4791" t="str">
            <v>штук</v>
          </cell>
        </row>
        <row r="4792">
          <cell r="D4792" t="str">
            <v>Шт</v>
          </cell>
        </row>
        <row r="4793">
          <cell r="D4793" t="str">
            <v>Шт</v>
          </cell>
        </row>
        <row r="4794">
          <cell r="D4794" t="str">
            <v>Шт</v>
          </cell>
        </row>
        <row r="4795">
          <cell r="D4795" t="str">
            <v>Шт</v>
          </cell>
        </row>
        <row r="4796">
          <cell r="D4796" t="str">
            <v>Шт</v>
          </cell>
        </row>
        <row r="4797">
          <cell r="D4797" t="str">
            <v>штук</v>
          </cell>
        </row>
        <row r="4798">
          <cell r="D4798" t="str">
            <v>штук</v>
          </cell>
        </row>
        <row r="4799">
          <cell r="D4799" t="str">
            <v>Шт</v>
          </cell>
        </row>
        <row r="4800">
          <cell r="D4800" t="str">
            <v>Шт</v>
          </cell>
        </row>
        <row r="4802">
          <cell r="D4802" t="str">
            <v>штук</v>
          </cell>
        </row>
        <row r="4803">
          <cell r="D4803" t="str">
            <v>Шт</v>
          </cell>
        </row>
        <row r="4804">
          <cell r="D4804" t="str">
            <v>Шт</v>
          </cell>
        </row>
        <row r="4805">
          <cell r="D4805" t="str">
            <v>Шт</v>
          </cell>
        </row>
        <row r="4939">
          <cell r="D4939" t="str">
            <v>Шт</v>
          </cell>
        </row>
        <row r="4940">
          <cell r="D4940" t="str">
            <v>Шт</v>
          </cell>
        </row>
        <row r="4941">
          <cell r="D4941" t="str">
            <v>шт</v>
          </cell>
        </row>
        <row r="4942">
          <cell r="D4942" t="str">
            <v>Шт</v>
          </cell>
        </row>
        <row r="4945">
          <cell r="D4945" t="str">
            <v>КОМ-Т</v>
          </cell>
        </row>
        <row r="4946">
          <cell r="D4946" t="str">
            <v>шт</v>
          </cell>
        </row>
        <row r="4947">
          <cell r="D4947" t="str">
            <v>Шт</v>
          </cell>
        </row>
        <row r="4948">
          <cell r="D4948" t="str">
            <v>КОМ-Т</v>
          </cell>
        </row>
        <row r="4949">
          <cell r="D4949" t="str">
            <v>Шт</v>
          </cell>
        </row>
        <row r="4950">
          <cell r="D4950" t="str">
            <v>Шт</v>
          </cell>
        </row>
        <row r="4951">
          <cell r="D4951" t="str">
            <v>Шт</v>
          </cell>
        </row>
        <row r="4952">
          <cell r="D4952" t="str">
            <v>Шт</v>
          </cell>
        </row>
        <row r="4954">
          <cell r="D4954" t="str">
            <v>КОМ-Т</v>
          </cell>
        </row>
        <row r="4955">
          <cell r="D4955" t="str">
            <v>Шт</v>
          </cell>
        </row>
        <row r="4956">
          <cell r="D4956" t="str">
            <v>Шт</v>
          </cell>
        </row>
        <row r="4957">
          <cell r="D4957" t="str">
            <v>штук</v>
          </cell>
        </row>
        <row r="4958">
          <cell r="D4958" t="str">
            <v>Шт</v>
          </cell>
        </row>
        <row r="4959">
          <cell r="D4959" t="str">
            <v>Шт</v>
          </cell>
        </row>
        <row r="4960">
          <cell r="D4960" t="str">
            <v>штук</v>
          </cell>
        </row>
        <row r="4961">
          <cell r="D4961" t="str">
            <v>Шт</v>
          </cell>
        </row>
        <row r="4962">
          <cell r="D4962" t="str">
            <v>Шт</v>
          </cell>
        </row>
        <row r="4963">
          <cell r="D4963" t="str">
            <v>штук</v>
          </cell>
        </row>
        <row r="4964">
          <cell r="D4964" t="str">
            <v>Шт</v>
          </cell>
        </row>
        <row r="4965">
          <cell r="D4965" t="str">
            <v>Шт</v>
          </cell>
        </row>
        <row r="4966">
          <cell r="D4966" t="str">
            <v>штук</v>
          </cell>
        </row>
        <row r="4967">
          <cell r="D4967" t="str">
            <v>Шт</v>
          </cell>
        </row>
        <row r="4968">
          <cell r="D4968" t="str">
            <v>Шт</v>
          </cell>
        </row>
        <row r="4969">
          <cell r="D4969" t="str">
            <v>штук</v>
          </cell>
        </row>
        <row r="4970">
          <cell r="D4970" t="str">
            <v>Шт</v>
          </cell>
        </row>
        <row r="4971">
          <cell r="D4971" t="str">
            <v>Шт</v>
          </cell>
        </row>
        <row r="4973">
          <cell r="D4973" t="str">
            <v>штук</v>
          </cell>
        </row>
        <row r="4974">
          <cell r="D4974" t="str">
            <v>Шт</v>
          </cell>
        </row>
        <row r="4975">
          <cell r="D4975" t="str">
            <v>шт</v>
          </cell>
        </row>
        <row r="4976">
          <cell r="D4976" t="str">
            <v>Шт</v>
          </cell>
        </row>
        <row r="4977">
          <cell r="D4977" t="str">
            <v>Шт</v>
          </cell>
        </row>
        <row r="4978">
          <cell r="D4978" t="str">
            <v>Шт</v>
          </cell>
        </row>
        <row r="4980">
          <cell r="D4980" t="str">
            <v>КОМ-Т</v>
          </cell>
        </row>
        <row r="4981">
          <cell r="D4981" t="str">
            <v>Шт</v>
          </cell>
        </row>
        <row r="4982">
          <cell r="D4982" t="str">
            <v>штук</v>
          </cell>
        </row>
        <row r="4983">
          <cell r="D4983" t="str">
            <v>Шт</v>
          </cell>
        </row>
        <row r="4984">
          <cell r="D4984" t="str">
            <v>Шт</v>
          </cell>
        </row>
        <row r="4989">
          <cell r="D4989" t="str">
            <v>штук</v>
          </cell>
        </row>
        <row r="4990">
          <cell r="D4990" t="str">
            <v>Шт</v>
          </cell>
        </row>
        <row r="4991">
          <cell r="D4991" t="str">
            <v>штук</v>
          </cell>
        </row>
        <row r="4992">
          <cell r="D4992" t="str">
            <v>штук</v>
          </cell>
        </row>
        <row r="4993">
          <cell r="D4993" t="str">
            <v>штук</v>
          </cell>
        </row>
        <row r="4994">
          <cell r="D4994" t="str">
            <v>штук</v>
          </cell>
        </row>
        <row r="4995">
          <cell r="D4995" t="str">
            <v>Шт</v>
          </cell>
        </row>
        <row r="5114">
          <cell r="D5114" t="str">
            <v>Шт</v>
          </cell>
        </row>
        <row r="5115">
          <cell r="D5115" t="str">
            <v>Шт</v>
          </cell>
        </row>
        <row r="5116">
          <cell r="D5116" t="str">
            <v>Шт</v>
          </cell>
        </row>
        <row r="5117">
          <cell r="D5117" t="str">
            <v>штук</v>
          </cell>
        </row>
        <row r="5118">
          <cell r="D5118" t="str">
            <v>Шт</v>
          </cell>
        </row>
        <row r="5119">
          <cell r="D5119" t="str">
            <v>Шт</v>
          </cell>
        </row>
        <row r="5120">
          <cell r="D5120" t="str">
            <v>Шт</v>
          </cell>
        </row>
        <row r="5121">
          <cell r="D5121" t="str">
            <v>Шт</v>
          </cell>
        </row>
        <row r="5122">
          <cell r="D5122" t="str">
            <v>Шт</v>
          </cell>
        </row>
        <row r="5123">
          <cell r="D5123" t="str">
            <v>Шт</v>
          </cell>
        </row>
        <row r="5125">
          <cell r="D5125" t="str">
            <v>Шт</v>
          </cell>
        </row>
        <row r="5126">
          <cell r="D5126" t="str">
            <v>Шт</v>
          </cell>
        </row>
        <row r="5127">
          <cell r="D5127" t="str">
            <v>Шт</v>
          </cell>
        </row>
        <row r="5140">
          <cell r="D5140" t="str">
            <v>шт</v>
          </cell>
        </row>
        <row r="5141">
          <cell r="D5141" t="str">
            <v>шт</v>
          </cell>
        </row>
        <row r="5142">
          <cell r="D5142" t="str">
            <v>штук</v>
          </cell>
        </row>
        <row r="5143">
          <cell r="D5143" t="str">
            <v>штук</v>
          </cell>
        </row>
        <row r="5158">
          <cell r="D5158" t="str">
            <v>Шт</v>
          </cell>
        </row>
        <row r="5159">
          <cell r="D5159" t="str">
            <v>Шт</v>
          </cell>
        </row>
        <row r="5160">
          <cell r="D5160" t="str">
            <v>Шт</v>
          </cell>
        </row>
        <row r="5165">
          <cell r="D5165" t="str">
            <v>Шт</v>
          </cell>
        </row>
        <row r="5166">
          <cell r="D5166" t="str">
            <v>шт</v>
          </cell>
        </row>
        <row r="5167">
          <cell r="D5167" t="str">
            <v>Шт</v>
          </cell>
        </row>
        <row r="5168">
          <cell r="D5168" t="str">
            <v>шт</v>
          </cell>
        </row>
        <row r="5169">
          <cell r="D5169" t="str">
            <v>Шт</v>
          </cell>
        </row>
        <row r="5170">
          <cell r="D5170" t="str">
            <v>Шт</v>
          </cell>
        </row>
        <row r="5171">
          <cell r="D5171" t="str">
            <v>п/м</v>
          </cell>
        </row>
        <row r="5172">
          <cell r="D5172" t="str">
            <v>Шт</v>
          </cell>
        </row>
        <row r="5173">
          <cell r="D5173" t="str">
            <v>Шт</v>
          </cell>
        </row>
        <row r="5174">
          <cell r="D5174" t="str">
            <v>Шт</v>
          </cell>
        </row>
        <row r="5175">
          <cell r="D5175" t="str">
            <v>штук</v>
          </cell>
        </row>
        <row r="5176">
          <cell r="D5176" t="str">
            <v>штук</v>
          </cell>
        </row>
        <row r="5177">
          <cell r="D5177" t="str">
            <v>упаков</v>
          </cell>
        </row>
        <row r="5178">
          <cell r="D5178" t="str">
            <v>штук</v>
          </cell>
        </row>
        <row r="5179">
          <cell r="D5179" t="str">
            <v>штук</v>
          </cell>
        </row>
        <row r="5180">
          <cell r="D5180" t="str">
            <v>шт</v>
          </cell>
        </row>
        <row r="5209">
          <cell r="D5209" t="str">
            <v>Шт</v>
          </cell>
        </row>
        <row r="5210">
          <cell r="D5210" t="str">
            <v>штук</v>
          </cell>
        </row>
        <row r="5211">
          <cell r="D5211" t="str">
            <v>комп</v>
          </cell>
        </row>
        <row r="5214">
          <cell r="D5214" t="str">
            <v>штук</v>
          </cell>
        </row>
        <row r="5215">
          <cell r="D5215" t="str">
            <v>Шт</v>
          </cell>
        </row>
        <row r="5216">
          <cell r="D5216" t="str">
            <v>Шт</v>
          </cell>
        </row>
        <row r="5217">
          <cell r="D5217" t="str">
            <v>Шт</v>
          </cell>
        </row>
        <row r="5218">
          <cell r="D5218" t="str">
            <v>Шт</v>
          </cell>
        </row>
        <row r="5219">
          <cell r="D5219" t="str">
            <v>штук</v>
          </cell>
        </row>
        <row r="5221">
          <cell r="D5221" t="str">
            <v>Шт</v>
          </cell>
        </row>
        <row r="5222">
          <cell r="D5222" t="str">
            <v>Шт</v>
          </cell>
        </row>
        <row r="5223">
          <cell r="D5223" t="str">
            <v>шт</v>
          </cell>
        </row>
        <row r="5225">
          <cell r="D5225" t="str">
            <v>шт</v>
          </cell>
        </row>
        <row r="5226">
          <cell r="D5226" t="str">
            <v>шт</v>
          </cell>
        </row>
        <row r="5227">
          <cell r="D5227" t="str">
            <v>штук</v>
          </cell>
        </row>
        <row r="5229">
          <cell r="D5229" t="str">
            <v>Шт</v>
          </cell>
        </row>
        <row r="5248">
          <cell r="D5248" t="str">
            <v>Шт</v>
          </cell>
        </row>
        <row r="5249">
          <cell r="D5249" t="str">
            <v>Шт</v>
          </cell>
        </row>
        <row r="5250">
          <cell r="D5250" t="str">
            <v>штук</v>
          </cell>
        </row>
        <row r="5251">
          <cell r="D5251" t="str">
            <v>штук</v>
          </cell>
        </row>
        <row r="5252">
          <cell r="D5252" t="str">
            <v>шт</v>
          </cell>
        </row>
        <row r="5253">
          <cell r="D5253" t="str">
            <v>штук</v>
          </cell>
        </row>
        <row r="5254">
          <cell r="D5254" t="str">
            <v>штук</v>
          </cell>
        </row>
        <row r="5255">
          <cell r="D5255" t="str">
            <v>штук</v>
          </cell>
        </row>
        <row r="5256">
          <cell r="D5256" t="str">
            <v>Шт</v>
          </cell>
        </row>
        <row r="5257">
          <cell r="D5257" t="str">
            <v>шт</v>
          </cell>
        </row>
        <row r="5258">
          <cell r="D5258" t="str">
            <v>Шт</v>
          </cell>
        </row>
        <row r="5259">
          <cell r="D5259" t="str">
            <v>штук</v>
          </cell>
        </row>
        <row r="5260">
          <cell r="D5260" t="str">
            <v>штук</v>
          </cell>
        </row>
        <row r="5261">
          <cell r="D5261" t="str">
            <v>штук</v>
          </cell>
        </row>
        <row r="5262">
          <cell r="D5262" t="str">
            <v>Шт</v>
          </cell>
        </row>
        <row r="5485">
          <cell r="D5485" t="str">
            <v>шт</v>
          </cell>
        </row>
        <row r="5486">
          <cell r="D5486" t="str">
            <v>шт</v>
          </cell>
        </row>
        <row r="5489">
          <cell r="D5489" t="str">
            <v>шт</v>
          </cell>
        </row>
        <row r="5490">
          <cell r="D5490" t="str">
            <v>Шт</v>
          </cell>
        </row>
        <row r="5491">
          <cell r="D5491" t="str">
            <v>Шт</v>
          </cell>
        </row>
        <row r="5493">
          <cell r="D5493" t="str">
            <v>шт</v>
          </cell>
        </row>
        <row r="5494">
          <cell r="D5494" t="str">
            <v>шт</v>
          </cell>
        </row>
        <row r="5496">
          <cell r="D5496" t="str">
            <v>Шт</v>
          </cell>
        </row>
        <row r="5500">
          <cell r="D5500" t="str">
            <v>Шт</v>
          </cell>
        </row>
        <row r="5502">
          <cell r="D5502" t="str">
            <v>Шт</v>
          </cell>
        </row>
        <row r="5503">
          <cell r="D5503" t="str">
            <v>шт</v>
          </cell>
        </row>
      </sheetData>
      <sheetData sheetId="11">
        <row r="17">
          <cell r="D17" t="str">
            <v>шт</v>
          </cell>
        </row>
        <row r="32">
          <cell r="D32" t="str">
            <v>Шт</v>
          </cell>
        </row>
        <row r="51">
          <cell r="D51" t="str">
            <v>Шт</v>
          </cell>
        </row>
        <row r="64">
          <cell r="D64" t="str">
            <v>Шт</v>
          </cell>
        </row>
        <row r="65">
          <cell r="D65" t="str">
            <v>к-т</v>
          </cell>
        </row>
        <row r="70">
          <cell r="D70" t="str">
            <v>шт</v>
          </cell>
        </row>
        <row r="71">
          <cell r="D71" t="str">
            <v>Шт</v>
          </cell>
        </row>
        <row r="72">
          <cell r="D72" t="str">
            <v>Шт</v>
          </cell>
        </row>
        <row r="75">
          <cell r="D75" t="str">
            <v>шт</v>
          </cell>
        </row>
        <row r="79">
          <cell r="D79" t="str">
            <v>Шт</v>
          </cell>
        </row>
        <row r="80">
          <cell r="D80" t="str">
            <v>Шт</v>
          </cell>
        </row>
        <row r="81">
          <cell r="D81" t="str">
            <v>Шт</v>
          </cell>
        </row>
        <row r="82">
          <cell r="D82" t="str">
            <v>шт</v>
          </cell>
        </row>
        <row r="83">
          <cell r="D83" t="str">
            <v>Шт</v>
          </cell>
        </row>
        <row r="85">
          <cell r="D85" t="str">
            <v>Шт</v>
          </cell>
        </row>
        <row r="86">
          <cell r="D86" t="str">
            <v>шт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5"/>
  <sheetViews>
    <sheetView tabSelected="1" zoomScale="115" zoomScaleNormal="11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7" sqref="K27"/>
    </sheetView>
  </sheetViews>
  <sheetFormatPr defaultColWidth="9.33203125" defaultRowHeight="11.25" outlineLevelRow="1"/>
  <cols>
    <col min="1" max="1" width="54.16015625" style="32" customWidth="1"/>
    <col min="2" max="2" width="15" style="25" customWidth="1"/>
    <col min="3" max="3" width="15.33203125" style="25" customWidth="1"/>
    <col min="4" max="4" width="17.83203125" style="25" customWidth="1"/>
    <col min="5" max="5" width="21" style="25" customWidth="1"/>
    <col min="6" max="6" width="11.16015625" style="7" bestFit="1" customWidth="1"/>
    <col min="7" max="7" width="13.83203125" style="7" bestFit="1" customWidth="1"/>
    <col min="8" max="16384" width="9.33203125" style="7" customWidth="1"/>
  </cols>
  <sheetData>
    <row r="1" spans="1:5" s="4" customFormat="1" ht="33.75" customHeight="1">
      <c r="A1" s="53" t="s">
        <v>2776</v>
      </c>
      <c r="B1" s="53"/>
      <c r="C1" s="53"/>
      <c r="D1" s="53"/>
      <c r="E1" s="53"/>
    </row>
    <row r="2" spans="1:5" s="4" customFormat="1" ht="12.75" customHeight="1">
      <c r="A2" s="45" t="s">
        <v>2759</v>
      </c>
      <c r="B2" s="52"/>
      <c r="C2" s="44" t="s">
        <v>2753</v>
      </c>
      <c r="D2" s="44"/>
      <c r="E2" s="44"/>
    </row>
    <row r="3" spans="1:5" s="4" customFormat="1" ht="12.75" customHeight="1">
      <c r="A3" s="45" t="s">
        <v>2754</v>
      </c>
      <c r="B3" s="52"/>
      <c r="C3" s="44" t="s">
        <v>2755</v>
      </c>
      <c r="D3" s="44"/>
      <c r="E3" s="44"/>
    </row>
    <row r="4" spans="1:6" s="4" customFormat="1" ht="11.25" customHeight="1">
      <c r="A4" s="45" t="s">
        <v>2756</v>
      </c>
      <c r="B4" s="46"/>
      <c r="C4" s="44" t="s">
        <v>2757</v>
      </c>
      <c r="D4" s="44"/>
      <c r="E4" s="44"/>
      <c r="F4" s="35"/>
    </row>
    <row r="5" spans="1:5" s="4" customFormat="1" ht="11.25" customHeight="1">
      <c r="A5" s="45" t="s">
        <v>2758</v>
      </c>
      <c r="B5" s="46"/>
      <c r="C5" s="44" t="s">
        <v>2755</v>
      </c>
      <c r="D5" s="44"/>
      <c r="E5" s="44"/>
    </row>
    <row r="6" spans="1:5" ht="11.25">
      <c r="A6" s="5"/>
      <c r="B6" s="6"/>
      <c r="C6" s="6"/>
      <c r="D6" s="6"/>
      <c r="E6" s="6"/>
    </row>
    <row r="7" spans="1:5" s="8" customFormat="1" ht="22.5" customHeight="1">
      <c r="A7" s="47" t="s">
        <v>0</v>
      </c>
      <c r="B7" s="47" t="s">
        <v>1</v>
      </c>
      <c r="C7" s="49" t="s">
        <v>2768</v>
      </c>
      <c r="D7" s="50"/>
      <c r="E7" s="51"/>
    </row>
    <row r="8" spans="1:5" s="8" customFormat="1" ht="22.5">
      <c r="A8" s="48"/>
      <c r="B8" s="48"/>
      <c r="C8" s="9" t="s">
        <v>2</v>
      </c>
      <c r="D8" s="9" t="s">
        <v>3</v>
      </c>
      <c r="E8" s="9" t="s">
        <v>2734</v>
      </c>
    </row>
    <row r="9" spans="1:5" s="4" customFormat="1" ht="11.25">
      <c r="A9" s="36" t="s">
        <v>4</v>
      </c>
      <c r="B9" s="10"/>
      <c r="C9" s="10"/>
      <c r="D9" s="10"/>
      <c r="E9" s="1">
        <f>E10+E14+E19+E23+E27+E31+E32+E110+E114+E144+E156+E159+E164+E167+E174+E183+E184+E195+E383+E454+E664+E710+E723+E777+E1017+E1066+E1139+E1144+E1177+E1196+E1229+E1239+E1356+E1561+E1587+E1595+E1597+E1688+E1811+E1913+E1971+E2025+E2101+E2102+E2134+E2178+E2220+E2226+E2233+E2261+E2278+E2284+E2333+E2377+E2432+E2489+E2642+E2663+E2707+E2805+E2821+E2863+E2920+E2954+E2999+E3048+E3062+E3067+E3087+E3104+E3120+E3132+E3135+E3150+E3333+E182</f>
        <v>2108414120764.9895</v>
      </c>
    </row>
    <row r="10" spans="1:5" s="4" customFormat="1" ht="11.25">
      <c r="A10" s="36" t="s">
        <v>5</v>
      </c>
      <c r="B10" s="10"/>
      <c r="C10" s="11">
        <v>994920</v>
      </c>
      <c r="D10" s="12"/>
      <c r="E10" s="1">
        <f>SUM(E11:E13)</f>
        <v>1259272000000.0002</v>
      </c>
    </row>
    <row r="11" spans="1:5" ht="11.25">
      <c r="A11" s="37" t="s">
        <v>2769</v>
      </c>
      <c r="B11" s="13" t="s">
        <v>6</v>
      </c>
      <c r="C11" s="38">
        <v>165000</v>
      </c>
      <c r="D11" s="2">
        <v>2500000</v>
      </c>
      <c r="E11" s="2">
        <f>(C11*D11)*1.12</f>
        <v>462000000000.00006</v>
      </c>
    </row>
    <row r="12" spans="1:5" ht="11.25">
      <c r="A12" s="37" t="s">
        <v>2420</v>
      </c>
      <c r="B12" s="13" t="s">
        <v>6</v>
      </c>
      <c r="C12" s="38">
        <v>100000</v>
      </c>
      <c r="D12" s="2">
        <f>524*11500</f>
        <v>6026000</v>
      </c>
      <c r="E12" s="2">
        <f>(C12*D12)*1.12</f>
        <v>674912000000.0001</v>
      </c>
    </row>
    <row r="13" spans="1:5" ht="11.25">
      <c r="A13" s="37" t="s">
        <v>2770</v>
      </c>
      <c r="B13" s="13" t="s">
        <v>6</v>
      </c>
      <c r="C13" s="38">
        <v>25000</v>
      </c>
      <c r="D13" s="2">
        <f>380*11500</f>
        <v>4370000</v>
      </c>
      <c r="E13" s="2">
        <f>(C13*D13)*1.12</f>
        <v>122360000000.00002</v>
      </c>
    </row>
    <row r="14" spans="1:5" ht="11.25">
      <c r="A14" s="36" t="s">
        <v>7</v>
      </c>
      <c r="B14" s="13"/>
      <c r="C14" s="38"/>
      <c r="D14" s="2"/>
      <c r="E14" s="1">
        <f>SUM(E15:E18)</f>
        <v>222240746625.3</v>
      </c>
    </row>
    <row r="15" spans="1:5" ht="11.25">
      <c r="A15" s="37" t="s">
        <v>8</v>
      </c>
      <c r="B15" s="39" t="s">
        <v>9</v>
      </c>
      <c r="C15" s="38">
        <v>240500</v>
      </c>
      <c r="D15" s="2">
        <v>714285.7142857142</v>
      </c>
      <c r="E15" s="2">
        <f>(C15*D15)*1.12</f>
        <v>192400000000</v>
      </c>
    </row>
    <row r="16" spans="1:5" ht="11.25">
      <c r="A16" s="37" t="s">
        <v>10</v>
      </c>
      <c r="B16" s="13" t="s">
        <v>11</v>
      </c>
      <c r="C16" s="38">
        <v>25000</v>
      </c>
      <c r="D16" s="2">
        <v>982142.857142857</v>
      </c>
      <c r="E16" s="2">
        <f>(C16*D16)*1.12</f>
        <v>27500000000</v>
      </c>
    </row>
    <row r="17" spans="1:5" ht="11.25">
      <c r="A17" s="37" t="s">
        <v>12</v>
      </c>
      <c r="B17" s="13" t="s">
        <v>11</v>
      </c>
      <c r="C17" s="40"/>
      <c r="D17" s="2"/>
      <c r="E17" s="2">
        <v>2151095625.2999997</v>
      </c>
    </row>
    <row r="18" spans="1:5" ht="11.25">
      <c r="A18" s="37" t="s">
        <v>13</v>
      </c>
      <c r="B18" s="13" t="s">
        <v>11</v>
      </c>
      <c r="C18" s="38">
        <v>2100</v>
      </c>
      <c r="D18" s="2">
        <v>80633.92857142857</v>
      </c>
      <c r="E18" s="2">
        <f>(C18*D18)*1.12</f>
        <v>189651000.00000003</v>
      </c>
    </row>
    <row r="19" spans="1:5" s="4" customFormat="1" ht="11.25">
      <c r="A19" s="36" t="s">
        <v>2421</v>
      </c>
      <c r="B19" s="10"/>
      <c r="C19" s="11">
        <f>SUM(C20:C22)</f>
        <v>24000</v>
      </c>
      <c r="D19" s="1"/>
      <c r="E19" s="11">
        <f>SUM(E20:E22)</f>
        <v>67388160000.00001</v>
      </c>
    </row>
    <row r="20" spans="1:5" ht="11.25">
      <c r="A20" s="37" t="s">
        <v>2422</v>
      </c>
      <c r="B20" s="13" t="s">
        <v>6</v>
      </c>
      <c r="C20" s="38">
        <v>15000</v>
      </c>
      <c r="D20" s="2">
        <f>176*11500</f>
        <v>2024000</v>
      </c>
      <c r="E20" s="2">
        <f>(C20*D20)*1.12</f>
        <v>34003200000.000004</v>
      </c>
    </row>
    <row r="21" spans="1:5" ht="11.25">
      <c r="A21" s="37" t="s">
        <v>2423</v>
      </c>
      <c r="B21" s="13" t="s">
        <v>6</v>
      </c>
      <c r="C21" s="38">
        <v>6000</v>
      </c>
      <c r="D21" s="2">
        <f>288*11500</f>
        <v>3312000</v>
      </c>
      <c r="E21" s="2">
        <f aca="true" t="shared" si="0" ref="E21:E107">(C21*D21)*1.12</f>
        <v>22256640000.000004</v>
      </c>
    </row>
    <row r="22" spans="1:5" ht="11.25">
      <c r="A22" s="37" t="s">
        <v>2424</v>
      </c>
      <c r="B22" s="13" t="s">
        <v>6</v>
      </c>
      <c r="C22" s="38">
        <v>3000</v>
      </c>
      <c r="D22" s="2">
        <f>288*11500</f>
        <v>3312000</v>
      </c>
      <c r="E22" s="2">
        <f t="shared" si="0"/>
        <v>11128320000.000002</v>
      </c>
    </row>
    <row r="23" spans="1:5" s="4" customFormat="1" ht="11.25">
      <c r="A23" s="36" t="s">
        <v>2425</v>
      </c>
      <c r="B23" s="10"/>
      <c r="C23" s="11"/>
      <c r="D23" s="1"/>
      <c r="E23" s="1">
        <f>SUM(E24:E26)</f>
        <v>2556680000.0000005</v>
      </c>
    </row>
    <row r="24" spans="1:5" ht="11.25">
      <c r="A24" s="37" t="s">
        <v>2426</v>
      </c>
      <c r="B24" s="13" t="s">
        <v>6</v>
      </c>
      <c r="C24" s="38">
        <v>20</v>
      </c>
      <c r="D24" s="2">
        <f>3300*11500</f>
        <v>37950000</v>
      </c>
      <c r="E24" s="2">
        <f t="shared" si="0"/>
        <v>850080000.0000001</v>
      </c>
    </row>
    <row r="25" spans="1:5" ht="11.25">
      <c r="A25" s="37" t="s">
        <v>2427</v>
      </c>
      <c r="B25" s="13" t="s">
        <v>6</v>
      </c>
      <c r="C25" s="38">
        <v>20</v>
      </c>
      <c r="D25" s="2">
        <f>4000*11500</f>
        <v>46000000</v>
      </c>
      <c r="E25" s="2">
        <f t="shared" si="0"/>
        <v>1030400000.0000001</v>
      </c>
    </row>
    <row r="26" spans="1:5" ht="11.25">
      <c r="A26" s="37" t="s">
        <v>2428</v>
      </c>
      <c r="B26" s="13" t="s">
        <v>6</v>
      </c>
      <c r="C26" s="38">
        <v>15</v>
      </c>
      <c r="D26" s="2">
        <f>3500*11500</f>
        <v>40250000</v>
      </c>
      <c r="E26" s="2">
        <f t="shared" si="0"/>
        <v>676200000.0000001</v>
      </c>
    </row>
    <row r="27" spans="1:5" s="4" customFormat="1" ht="11.25">
      <c r="A27" s="36" t="s">
        <v>2429</v>
      </c>
      <c r="B27" s="10"/>
      <c r="C27" s="11"/>
      <c r="D27" s="1"/>
      <c r="E27" s="1">
        <f>SUM(E28:E30)</f>
        <v>58346400000.00001</v>
      </c>
    </row>
    <row r="28" spans="1:5" ht="11.25">
      <c r="A28" s="37" t="s">
        <v>2430</v>
      </c>
      <c r="B28" s="13" t="s">
        <v>6</v>
      </c>
      <c r="C28" s="38">
        <v>60</v>
      </c>
      <c r="D28" s="2">
        <f>4000*11500</f>
        <v>46000000</v>
      </c>
      <c r="E28" s="2">
        <f t="shared" si="0"/>
        <v>3091200000.0000005</v>
      </c>
    </row>
    <row r="29" spans="1:5" ht="11.25">
      <c r="A29" s="37" t="s">
        <v>2431</v>
      </c>
      <c r="B29" s="13" t="s">
        <v>6</v>
      </c>
      <c r="C29" s="38">
        <v>900</v>
      </c>
      <c r="D29" s="2">
        <f>4500*11500</f>
        <v>51750000</v>
      </c>
      <c r="E29" s="2">
        <f t="shared" si="0"/>
        <v>52164000000.00001</v>
      </c>
    </row>
    <row r="30" spans="1:5" ht="11.25">
      <c r="A30" s="37" t="s">
        <v>2432</v>
      </c>
      <c r="B30" s="13" t="s">
        <v>6</v>
      </c>
      <c r="C30" s="38">
        <v>60</v>
      </c>
      <c r="D30" s="2">
        <f>4000*11500</f>
        <v>46000000</v>
      </c>
      <c r="E30" s="2">
        <f t="shared" si="0"/>
        <v>3091200000.0000005</v>
      </c>
    </row>
    <row r="31" spans="1:5" s="4" customFormat="1" ht="11.25">
      <c r="A31" s="36" t="s">
        <v>2434</v>
      </c>
      <c r="B31" s="10" t="s">
        <v>6</v>
      </c>
      <c r="C31" s="11">
        <v>1876</v>
      </c>
      <c r="D31" s="1">
        <f>1080*11500</f>
        <v>12420000</v>
      </c>
      <c r="E31" s="1">
        <f t="shared" si="0"/>
        <v>26095910400.000004</v>
      </c>
    </row>
    <row r="32" spans="1:5" s="4" customFormat="1" ht="11.25">
      <c r="A32" s="36" t="s">
        <v>14</v>
      </c>
      <c r="B32" s="10"/>
      <c r="C32" s="11"/>
      <c r="D32" s="1"/>
      <c r="E32" s="1">
        <f>SUM(E33:E109)</f>
        <v>64437619228.00001</v>
      </c>
    </row>
    <row r="33" spans="1:5" ht="11.25">
      <c r="A33" s="29" t="s">
        <v>15</v>
      </c>
      <c r="B33" s="13" t="str">
        <f>'[1]Технол материал'!D11</f>
        <v>тн</v>
      </c>
      <c r="C33" s="38">
        <v>440</v>
      </c>
      <c r="D33" s="2">
        <v>4000000</v>
      </c>
      <c r="E33" s="2">
        <f t="shared" si="0"/>
        <v>1971200000.0000002</v>
      </c>
    </row>
    <row r="34" spans="1:5" ht="11.25">
      <c r="A34" s="29" t="s">
        <v>16</v>
      </c>
      <c r="B34" s="13" t="str">
        <f>'[1]Технол материал'!D12</f>
        <v>тн</v>
      </c>
      <c r="C34" s="38">
        <v>132</v>
      </c>
      <c r="D34" s="2">
        <v>11000000</v>
      </c>
      <c r="E34" s="2">
        <f t="shared" si="0"/>
        <v>1626240000.0000002</v>
      </c>
    </row>
    <row r="35" spans="1:5" ht="11.25">
      <c r="A35" s="29" t="s">
        <v>17</v>
      </c>
      <c r="B35" s="13" t="str">
        <f>'[1]Технол материал'!D13</f>
        <v>тн</v>
      </c>
      <c r="C35" s="38">
        <v>400</v>
      </c>
      <c r="D35" s="2">
        <v>3200000</v>
      </c>
      <c r="E35" s="2">
        <f t="shared" si="0"/>
        <v>1433600000.0000002</v>
      </c>
    </row>
    <row r="36" spans="1:5" ht="11.25">
      <c r="A36" s="29" t="s">
        <v>18</v>
      </c>
      <c r="B36" s="13" t="str">
        <f>'[1]Технол материал'!D14</f>
        <v>тн</v>
      </c>
      <c r="C36" s="38">
        <v>15</v>
      </c>
      <c r="D36" s="2">
        <v>25000000</v>
      </c>
      <c r="E36" s="2">
        <f t="shared" si="0"/>
        <v>420000000.00000006</v>
      </c>
    </row>
    <row r="37" spans="1:5" ht="11.25">
      <c r="A37" s="29" t="s">
        <v>19</v>
      </c>
      <c r="B37" s="13" t="str">
        <f>'[1]Технол материал'!D15</f>
        <v>тн</v>
      </c>
      <c r="C37" s="38">
        <v>48</v>
      </c>
      <c r="D37" s="2">
        <v>5200300</v>
      </c>
      <c r="E37" s="2">
        <f t="shared" si="0"/>
        <v>279568128</v>
      </c>
    </row>
    <row r="38" spans="1:5" ht="11.25">
      <c r="A38" s="29" t="s">
        <v>20</v>
      </c>
      <c r="B38" s="13" t="str">
        <f>'[1]Технол материал'!D16</f>
        <v>тн</v>
      </c>
      <c r="C38" s="38">
        <v>7.5</v>
      </c>
      <c r="D38" s="2">
        <v>20000000</v>
      </c>
      <c r="E38" s="2">
        <f t="shared" si="0"/>
        <v>168000000.00000003</v>
      </c>
    </row>
    <row r="39" spans="1:5" ht="11.25">
      <c r="A39" s="29" t="s">
        <v>21</v>
      </c>
      <c r="B39" s="13" t="str">
        <f>'[1]Технол материал'!D17</f>
        <v>тн</v>
      </c>
      <c r="C39" s="38">
        <v>30</v>
      </c>
      <c r="D39" s="2">
        <v>3500000</v>
      </c>
      <c r="E39" s="2">
        <f t="shared" si="0"/>
        <v>117600000.00000001</v>
      </c>
    </row>
    <row r="40" spans="1:5" ht="22.5">
      <c r="A40" s="29" t="s">
        <v>22</v>
      </c>
      <c r="B40" s="13" t="str">
        <f>'[1]Технол материал'!D18</f>
        <v>тн</v>
      </c>
      <c r="C40" s="38">
        <v>30</v>
      </c>
      <c r="D40" s="2">
        <v>3500000</v>
      </c>
      <c r="E40" s="2">
        <f t="shared" si="0"/>
        <v>117600000.00000001</v>
      </c>
    </row>
    <row r="41" spans="1:5" ht="11.25">
      <c r="A41" s="29" t="s">
        <v>23</v>
      </c>
      <c r="B41" s="13" t="str">
        <f>'[1]Технол материал'!D20</f>
        <v>КГ</v>
      </c>
      <c r="C41" s="38">
        <v>2000</v>
      </c>
      <c r="D41" s="2">
        <v>50000</v>
      </c>
      <c r="E41" s="2">
        <f t="shared" si="0"/>
        <v>112000000.00000001</v>
      </c>
    </row>
    <row r="42" spans="1:5" ht="11.25">
      <c r="A42" s="29" t="s">
        <v>24</v>
      </c>
      <c r="B42" s="13" t="str">
        <f>'[1]Технол материал'!D21</f>
        <v>тн</v>
      </c>
      <c r="C42" s="38">
        <v>15</v>
      </c>
      <c r="D42" s="2">
        <v>3500000</v>
      </c>
      <c r="E42" s="2">
        <f t="shared" si="0"/>
        <v>58800000.00000001</v>
      </c>
    </row>
    <row r="43" spans="1:5" ht="11.25">
      <c r="A43" s="29" t="s">
        <v>25</v>
      </c>
      <c r="B43" s="13" t="str">
        <f>'[1]Технол материал'!D22</f>
        <v>тн</v>
      </c>
      <c r="C43" s="38">
        <v>18</v>
      </c>
      <c r="D43" s="2">
        <v>11999999.999999998</v>
      </c>
      <c r="E43" s="2">
        <f t="shared" si="0"/>
        <v>241920000</v>
      </c>
    </row>
    <row r="44" spans="1:5" ht="11.25">
      <c r="A44" s="29" t="s">
        <v>26</v>
      </c>
      <c r="B44" s="13" t="str">
        <f>'[1]Технол материал'!D23</f>
        <v>КГ</v>
      </c>
      <c r="C44" s="38">
        <v>5000</v>
      </c>
      <c r="D44" s="2">
        <v>50000</v>
      </c>
      <c r="E44" s="2">
        <f t="shared" si="0"/>
        <v>280000000</v>
      </c>
    </row>
    <row r="45" spans="1:5" ht="11.25">
      <c r="A45" s="29" t="s">
        <v>27</v>
      </c>
      <c r="B45" s="13" t="str">
        <f>'[1]Технол материал'!D25</f>
        <v>тн</v>
      </c>
      <c r="C45" s="38">
        <v>10</v>
      </c>
      <c r="D45" s="2">
        <v>10000000</v>
      </c>
      <c r="E45" s="2">
        <f t="shared" si="0"/>
        <v>112000000.00000001</v>
      </c>
    </row>
    <row r="46" spans="1:5" ht="11.25">
      <c r="A46" s="29" t="s">
        <v>28</v>
      </c>
      <c r="B46" s="13" t="str">
        <f>'[1]Технол материал'!D27</f>
        <v>тн</v>
      </c>
      <c r="C46" s="38">
        <v>10</v>
      </c>
      <c r="D46" s="2">
        <v>5865000</v>
      </c>
      <c r="E46" s="2">
        <f t="shared" si="0"/>
        <v>65688000.00000001</v>
      </c>
    </row>
    <row r="47" spans="1:5" ht="11.25">
      <c r="A47" s="29" t="s">
        <v>29</v>
      </c>
      <c r="B47" s="13" t="str">
        <f>'[1]Технол материал'!D31</f>
        <v>тн</v>
      </c>
      <c r="C47" s="38">
        <v>10</v>
      </c>
      <c r="D47" s="2">
        <v>4485000</v>
      </c>
      <c r="E47" s="2">
        <f t="shared" si="0"/>
        <v>50232000.00000001</v>
      </c>
    </row>
    <row r="48" spans="1:5" ht="11.25">
      <c r="A48" s="29" t="s">
        <v>30</v>
      </c>
      <c r="B48" s="13" t="str">
        <f>'[1]Технол материал'!D39</f>
        <v>тн</v>
      </c>
      <c r="C48" s="38">
        <v>10</v>
      </c>
      <c r="D48" s="2">
        <v>3500000</v>
      </c>
      <c r="E48" s="2">
        <f t="shared" si="0"/>
        <v>39200000.00000001</v>
      </c>
    </row>
    <row r="49" spans="1:5" ht="11.25">
      <c r="A49" s="29" t="s">
        <v>31</v>
      </c>
      <c r="B49" s="13" t="str">
        <f>'[1]Технол материал'!D41</f>
        <v>ТH</v>
      </c>
      <c r="C49" s="38">
        <v>10</v>
      </c>
      <c r="D49" s="2">
        <v>1500000</v>
      </c>
      <c r="E49" s="2">
        <f t="shared" si="0"/>
        <v>16800000</v>
      </c>
    </row>
    <row r="50" spans="1:5" ht="11.25">
      <c r="A50" s="29" t="s">
        <v>32</v>
      </c>
      <c r="B50" s="13" t="str">
        <f>'[1]Технол материал'!D49</f>
        <v>тн</v>
      </c>
      <c r="C50" s="38">
        <v>5</v>
      </c>
      <c r="D50" s="2">
        <v>3500000</v>
      </c>
      <c r="E50" s="2">
        <f t="shared" si="0"/>
        <v>19600000.000000004</v>
      </c>
    </row>
    <row r="51" spans="1:5" ht="11.25">
      <c r="A51" s="29" t="s">
        <v>33</v>
      </c>
      <c r="B51" s="13" t="str">
        <f>'[1]Технол материал'!D50</f>
        <v>ТН</v>
      </c>
      <c r="C51" s="38">
        <v>5</v>
      </c>
      <c r="D51" s="2">
        <v>3500000</v>
      </c>
      <c r="E51" s="2">
        <f t="shared" si="0"/>
        <v>19600000.000000004</v>
      </c>
    </row>
    <row r="52" spans="1:5" ht="11.25">
      <c r="A52" s="29" t="s">
        <v>34</v>
      </c>
      <c r="B52" s="13" t="str">
        <f>'[1]Технол материал'!D55</f>
        <v>тн</v>
      </c>
      <c r="C52" s="38">
        <v>2</v>
      </c>
      <c r="D52" s="2">
        <v>11000000</v>
      </c>
      <c r="E52" s="2">
        <f t="shared" si="0"/>
        <v>24640000.000000004</v>
      </c>
    </row>
    <row r="53" spans="1:5" ht="11.25">
      <c r="A53" s="29" t="s">
        <v>35</v>
      </c>
      <c r="B53" s="13" t="str">
        <f>'[1]Технол материал'!D61</f>
        <v>ТH</v>
      </c>
      <c r="C53" s="38">
        <v>5</v>
      </c>
      <c r="D53" s="2">
        <v>3500000</v>
      </c>
      <c r="E53" s="2">
        <f t="shared" si="0"/>
        <v>19600000.000000004</v>
      </c>
    </row>
    <row r="54" spans="1:5" ht="11.25">
      <c r="A54" s="29" t="s">
        <v>36</v>
      </c>
      <c r="B54" s="13" t="str">
        <f>'[1]Технол материал'!D62</f>
        <v>ТH</v>
      </c>
      <c r="C54" s="38">
        <v>4.5</v>
      </c>
      <c r="D54" s="2">
        <v>3500000</v>
      </c>
      <c r="E54" s="2">
        <f t="shared" si="0"/>
        <v>17640000</v>
      </c>
    </row>
    <row r="55" spans="1:5" ht="11.25">
      <c r="A55" s="29" t="s">
        <v>2435</v>
      </c>
      <c r="B55" s="13" t="s">
        <v>6</v>
      </c>
      <c r="C55" s="38">
        <v>164</v>
      </c>
      <c r="D55" s="2">
        <f>1300*11500</f>
        <v>14950000</v>
      </c>
      <c r="E55" s="2">
        <f t="shared" si="0"/>
        <v>2746016000.0000005</v>
      </c>
    </row>
    <row r="56" spans="1:5" ht="11.25">
      <c r="A56" s="29" t="s">
        <v>2436</v>
      </c>
      <c r="B56" s="13" t="s">
        <v>6</v>
      </c>
      <c r="C56" s="38">
        <v>250</v>
      </c>
      <c r="D56" s="2">
        <f>1820*11500</f>
        <v>20930000</v>
      </c>
      <c r="E56" s="2">
        <f t="shared" si="0"/>
        <v>5860400000.000001</v>
      </c>
    </row>
    <row r="57" spans="1:5" ht="11.25">
      <c r="A57" s="29" t="s">
        <v>2437</v>
      </c>
      <c r="B57" s="13" t="s">
        <v>6</v>
      </c>
      <c r="C57" s="38">
        <v>285</v>
      </c>
      <c r="D57" s="2">
        <f>1400*11500</f>
        <v>16100000</v>
      </c>
      <c r="E57" s="2">
        <f t="shared" si="0"/>
        <v>5139120000.000001</v>
      </c>
    </row>
    <row r="58" spans="1:5" ht="11.25">
      <c r="A58" s="29" t="s">
        <v>2438</v>
      </c>
      <c r="B58" s="13" t="s">
        <v>6</v>
      </c>
      <c r="C58" s="38">
        <v>680</v>
      </c>
      <c r="D58" s="2">
        <f>950*11500</f>
        <v>10925000</v>
      </c>
      <c r="E58" s="2">
        <f t="shared" si="0"/>
        <v>8320480000.000001</v>
      </c>
    </row>
    <row r="59" spans="1:5" ht="11.25">
      <c r="A59" s="29" t="s">
        <v>2439</v>
      </c>
      <c r="B59" s="13" t="s">
        <v>6</v>
      </c>
      <c r="C59" s="38">
        <v>600</v>
      </c>
      <c r="D59" s="2">
        <f>950*11500</f>
        <v>10925000</v>
      </c>
      <c r="E59" s="2">
        <f t="shared" si="0"/>
        <v>7341600000.000001</v>
      </c>
    </row>
    <row r="60" spans="1:5" ht="11.25">
      <c r="A60" s="29" t="s">
        <v>2440</v>
      </c>
      <c r="B60" s="13" t="s">
        <v>6</v>
      </c>
      <c r="C60" s="38">
        <v>300</v>
      </c>
      <c r="D60" s="2">
        <f>1440*11500</f>
        <v>16560000</v>
      </c>
      <c r="E60" s="2">
        <f t="shared" si="0"/>
        <v>5564160000.000001</v>
      </c>
    </row>
    <row r="61" spans="1:5" ht="11.25">
      <c r="A61" s="29" t="s">
        <v>2441</v>
      </c>
      <c r="B61" s="13" t="s">
        <v>6</v>
      </c>
      <c r="C61" s="38">
        <v>31.5</v>
      </c>
      <c r="D61" s="2">
        <f>3000*11500</f>
        <v>34500000</v>
      </c>
      <c r="E61" s="2">
        <f t="shared" si="0"/>
        <v>1217160000</v>
      </c>
    </row>
    <row r="62" spans="1:5" ht="11.25">
      <c r="A62" s="29" t="s">
        <v>2442</v>
      </c>
      <c r="B62" s="13" t="s">
        <v>6</v>
      </c>
      <c r="C62" s="38">
        <v>33.75</v>
      </c>
      <c r="D62" s="2">
        <f>1815*11500</f>
        <v>20872500</v>
      </c>
      <c r="E62" s="2">
        <f t="shared" si="0"/>
        <v>788980500.0000001</v>
      </c>
    </row>
    <row r="63" spans="1:5" ht="11.25">
      <c r="A63" s="29" t="s">
        <v>2443</v>
      </c>
      <c r="B63" s="13" t="s">
        <v>6</v>
      </c>
      <c r="C63" s="38">
        <v>177</v>
      </c>
      <c r="D63" s="2">
        <f>1300*11500</f>
        <v>14950000</v>
      </c>
      <c r="E63" s="2">
        <f t="shared" si="0"/>
        <v>2963688000.0000005</v>
      </c>
    </row>
    <row r="64" spans="1:5" ht="11.25">
      <c r="A64" s="29" t="s">
        <v>2444</v>
      </c>
      <c r="B64" s="13" t="s">
        <v>6</v>
      </c>
      <c r="C64" s="38">
        <v>140</v>
      </c>
      <c r="D64" s="2">
        <f>1560*11500</f>
        <v>17940000</v>
      </c>
      <c r="E64" s="2">
        <f t="shared" si="0"/>
        <v>2812992000.0000005</v>
      </c>
    </row>
    <row r="65" spans="1:5" ht="11.25">
      <c r="A65" s="29" t="s">
        <v>2445</v>
      </c>
      <c r="B65" s="13" t="s">
        <v>6</v>
      </c>
      <c r="C65" s="38">
        <v>100</v>
      </c>
      <c r="D65" s="2">
        <f>1650*11500</f>
        <v>18975000</v>
      </c>
      <c r="E65" s="2">
        <f t="shared" si="0"/>
        <v>2125200000.0000002</v>
      </c>
    </row>
    <row r="66" spans="1:5" ht="11.25">
      <c r="A66" s="29" t="s">
        <v>2446</v>
      </c>
      <c r="B66" s="13" t="s">
        <v>6</v>
      </c>
      <c r="C66" s="38">
        <v>21.5</v>
      </c>
      <c r="D66" s="2">
        <f>1815*11500</f>
        <v>20872500</v>
      </c>
      <c r="E66" s="2">
        <f t="shared" si="0"/>
        <v>502609800.00000006</v>
      </c>
    </row>
    <row r="67" spans="1:5" ht="27.75" customHeight="1">
      <c r="A67" s="29" t="s">
        <v>2447</v>
      </c>
      <c r="B67" s="13" t="s">
        <v>116</v>
      </c>
      <c r="C67" s="38">
        <v>97.5</v>
      </c>
      <c r="D67" s="2">
        <f>300*11500</f>
        <v>3450000</v>
      </c>
      <c r="E67" s="2">
        <f t="shared" si="0"/>
        <v>376740000.00000006</v>
      </c>
    </row>
    <row r="68" spans="1:5" ht="20.25" customHeight="1">
      <c r="A68" s="29" t="s">
        <v>2448</v>
      </c>
      <c r="B68" s="13" t="s">
        <v>6</v>
      </c>
      <c r="C68" s="38">
        <v>32</v>
      </c>
      <c r="D68" s="2">
        <f>3450*11500</f>
        <v>39675000</v>
      </c>
      <c r="E68" s="2">
        <f t="shared" si="0"/>
        <v>1421952000.0000002</v>
      </c>
    </row>
    <row r="69" spans="1:5" ht="19.5" customHeight="1">
      <c r="A69" s="29" t="s">
        <v>2449</v>
      </c>
      <c r="B69" s="13" t="s">
        <v>58</v>
      </c>
      <c r="C69" s="38">
        <v>65</v>
      </c>
      <c r="D69" s="2">
        <f>1500*11500</f>
        <v>17250000</v>
      </c>
      <c r="E69" s="2">
        <f t="shared" si="0"/>
        <v>1255800000.0000002</v>
      </c>
    </row>
    <row r="70" spans="1:5" ht="19.5" customHeight="1">
      <c r="A70" s="29" t="s">
        <v>2450</v>
      </c>
      <c r="B70" s="13" t="s">
        <v>2486</v>
      </c>
      <c r="C70" s="38">
        <v>60</v>
      </c>
      <c r="D70" s="2">
        <f>1500*11500</f>
        <v>17250000</v>
      </c>
      <c r="E70" s="2">
        <f t="shared" si="0"/>
        <v>1159200000</v>
      </c>
    </row>
    <row r="71" spans="1:5" ht="11.25">
      <c r="A71" s="29" t="s">
        <v>2451</v>
      </c>
      <c r="B71" s="13" t="s">
        <v>2486</v>
      </c>
      <c r="C71" s="38">
        <v>60</v>
      </c>
      <c r="D71" s="2">
        <f>1500*11500</f>
        <v>17250000</v>
      </c>
      <c r="E71" s="2">
        <f t="shared" si="0"/>
        <v>1159200000</v>
      </c>
    </row>
    <row r="72" spans="1:5" ht="19.5" customHeight="1">
      <c r="A72" s="29" t="s">
        <v>2452</v>
      </c>
      <c r="B72" s="13" t="s">
        <v>58</v>
      </c>
      <c r="C72" s="38">
        <v>29</v>
      </c>
      <c r="D72" s="2">
        <f>2800*11500</f>
        <v>32200000</v>
      </c>
      <c r="E72" s="2">
        <f t="shared" si="0"/>
        <v>1045856000.0000001</v>
      </c>
    </row>
    <row r="73" spans="1:5" ht="11.25">
      <c r="A73" s="29" t="s">
        <v>2453</v>
      </c>
      <c r="B73" s="13" t="s">
        <v>6</v>
      </c>
      <c r="C73" s="38">
        <v>15</v>
      </c>
      <c r="D73" s="2">
        <f>950*11500</f>
        <v>10925000</v>
      </c>
      <c r="E73" s="2">
        <f t="shared" si="0"/>
        <v>183540000.00000003</v>
      </c>
    </row>
    <row r="74" spans="1:5" ht="11.25">
      <c r="A74" s="29" t="s">
        <v>2454</v>
      </c>
      <c r="B74" s="13" t="s">
        <v>58</v>
      </c>
      <c r="C74" s="38">
        <v>140</v>
      </c>
      <c r="D74" s="2">
        <f>400*11500</f>
        <v>4600000</v>
      </c>
      <c r="E74" s="2">
        <f t="shared" si="0"/>
        <v>721280000.0000001</v>
      </c>
    </row>
    <row r="75" spans="1:5" ht="11.25">
      <c r="A75" s="29" t="s">
        <v>2455</v>
      </c>
      <c r="B75" s="13" t="s">
        <v>6</v>
      </c>
      <c r="C75" s="38">
        <v>40</v>
      </c>
      <c r="D75" s="2">
        <f>1080*11500</f>
        <v>12420000</v>
      </c>
      <c r="E75" s="2">
        <f t="shared" si="0"/>
        <v>556416000</v>
      </c>
    </row>
    <row r="76" spans="1:5" ht="11.25">
      <c r="A76" s="29" t="s">
        <v>2456</v>
      </c>
      <c r="B76" s="13" t="s">
        <v>6</v>
      </c>
      <c r="C76" s="38">
        <v>14</v>
      </c>
      <c r="D76" s="2">
        <f>3650*11500</f>
        <v>41975000</v>
      </c>
      <c r="E76" s="2">
        <f t="shared" si="0"/>
        <v>658168000.0000001</v>
      </c>
    </row>
    <row r="77" spans="1:5" ht="22.5">
      <c r="A77" s="29" t="s">
        <v>2457</v>
      </c>
      <c r="B77" s="13" t="s">
        <v>2487</v>
      </c>
      <c r="C77" s="38">
        <v>3.3</v>
      </c>
      <c r="D77" s="2">
        <f>1700*11500</f>
        <v>19550000</v>
      </c>
      <c r="E77" s="2">
        <f t="shared" si="0"/>
        <v>72256800</v>
      </c>
    </row>
    <row r="78" spans="1:5" ht="11.25">
      <c r="A78" s="29" t="s">
        <v>2458</v>
      </c>
      <c r="B78" s="13" t="s">
        <v>58</v>
      </c>
      <c r="C78" s="38">
        <v>50</v>
      </c>
      <c r="D78" s="2">
        <f>85*11500</f>
        <v>977500</v>
      </c>
      <c r="E78" s="2">
        <f t="shared" si="0"/>
        <v>54740000.00000001</v>
      </c>
    </row>
    <row r="79" spans="1:5" ht="11.25">
      <c r="A79" s="29" t="s">
        <v>2459</v>
      </c>
      <c r="B79" s="13" t="s">
        <v>6</v>
      </c>
      <c r="C79" s="38">
        <v>10</v>
      </c>
      <c r="D79" s="2">
        <f>1700*11500</f>
        <v>19550000</v>
      </c>
      <c r="E79" s="2">
        <f t="shared" si="0"/>
        <v>218960000.00000003</v>
      </c>
    </row>
    <row r="80" spans="1:5" ht="11.25">
      <c r="A80" s="29" t="s">
        <v>2460</v>
      </c>
      <c r="B80" s="13" t="s">
        <v>2487</v>
      </c>
      <c r="C80" s="38">
        <v>4.5</v>
      </c>
      <c r="D80" s="2">
        <f>1860*11500</f>
        <v>21390000</v>
      </c>
      <c r="E80" s="2">
        <f t="shared" si="0"/>
        <v>107805600.00000001</v>
      </c>
    </row>
    <row r="81" spans="1:5" ht="11.25">
      <c r="A81" s="29" t="s">
        <v>2461</v>
      </c>
      <c r="B81" s="13" t="s">
        <v>6</v>
      </c>
      <c r="C81" s="38">
        <v>5</v>
      </c>
      <c r="D81" s="2">
        <f>1500*11500</f>
        <v>17250000</v>
      </c>
      <c r="E81" s="2">
        <f t="shared" si="0"/>
        <v>96600000.00000001</v>
      </c>
    </row>
    <row r="82" spans="1:5" ht="11.25">
      <c r="A82" s="29" t="s">
        <v>2462</v>
      </c>
      <c r="B82" s="13" t="s">
        <v>6</v>
      </c>
      <c r="C82" s="38">
        <v>17</v>
      </c>
      <c r="D82" s="2">
        <f>1500*11500</f>
        <v>17250000</v>
      </c>
      <c r="E82" s="2">
        <f t="shared" si="0"/>
        <v>328440000.00000006</v>
      </c>
    </row>
    <row r="83" spans="1:5" ht="11.25">
      <c r="A83" s="29" t="s">
        <v>2463</v>
      </c>
      <c r="B83" s="13" t="s">
        <v>2487</v>
      </c>
      <c r="C83" s="42">
        <v>1.6</v>
      </c>
      <c r="D83" s="2">
        <f>1700*11500</f>
        <v>19550000</v>
      </c>
      <c r="E83" s="2">
        <f t="shared" si="0"/>
        <v>35033600</v>
      </c>
    </row>
    <row r="84" spans="1:5" ht="11.25">
      <c r="A84" s="29" t="s">
        <v>2464</v>
      </c>
      <c r="B84" s="13" t="s">
        <v>6</v>
      </c>
      <c r="C84" s="38">
        <v>10</v>
      </c>
      <c r="D84" s="2">
        <f>2000*11500</f>
        <v>23000000</v>
      </c>
      <c r="E84" s="2">
        <f t="shared" si="0"/>
        <v>257600000.00000003</v>
      </c>
    </row>
    <row r="85" spans="1:5" ht="11.25">
      <c r="A85" s="29" t="s">
        <v>2465</v>
      </c>
      <c r="B85" s="13" t="s">
        <v>6</v>
      </c>
      <c r="C85" s="38">
        <v>3</v>
      </c>
      <c r="D85" s="2">
        <f>1500*11500</f>
        <v>17250000</v>
      </c>
      <c r="E85" s="2">
        <f t="shared" si="0"/>
        <v>57960000.00000001</v>
      </c>
    </row>
    <row r="86" spans="1:5" ht="11.25">
      <c r="A86" s="29" t="s">
        <v>2466</v>
      </c>
      <c r="B86" s="13" t="s">
        <v>6</v>
      </c>
      <c r="C86" s="38">
        <v>1.5</v>
      </c>
      <c r="D86" s="2">
        <f>3000*11500</f>
        <v>34500000</v>
      </c>
      <c r="E86" s="2">
        <f t="shared" si="0"/>
        <v>57960000.00000001</v>
      </c>
    </row>
    <row r="87" spans="1:5" ht="22.5">
      <c r="A87" s="29" t="s">
        <v>2467</v>
      </c>
      <c r="B87" s="13" t="s">
        <v>58</v>
      </c>
      <c r="C87" s="38">
        <v>100</v>
      </c>
      <c r="D87" s="2">
        <f>85*11500</f>
        <v>977500</v>
      </c>
      <c r="E87" s="2">
        <f t="shared" si="0"/>
        <v>109480000.00000001</v>
      </c>
    </row>
    <row r="88" spans="1:5" ht="11.25">
      <c r="A88" s="29" t="s">
        <v>2468</v>
      </c>
      <c r="B88" s="13" t="s">
        <v>116</v>
      </c>
      <c r="C88" s="38">
        <v>45</v>
      </c>
      <c r="D88" s="2">
        <f>90*11500</f>
        <v>1035000</v>
      </c>
      <c r="E88" s="2">
        <f t="shared" si="0"/>
        <v>52164000.00000001</v>
      </c>
    </row>
    <row r="89" spans="1:5" ht="11.25">
      <c r="A89" s="29" t="s">
        <v>2469</v>
      </c>
      <c r="B89" s="13" t="s">
        <v>6</v>
      </c>
      <c r="C89" s="38">
        <v>5</v>
      </c>
      <c r="D89" s="2">
        <f>1800*11500</f>
        <v>20700000</v>
      </c>
      <c r="E89" s="2">
        <f t="shared" si="0"/>
        <v>115920000.00000001</v>
      </c>
    </row>
    <row r="90" spans="1:5" ht="11.25">
      <c r="A90" s="29" t="s">
        <v>2470</v>
      </c>
      <c r="B90" s="13" t="s">
        <v>58</v>
      </c>
      <c r="C90" s="38">
        <v>40</v>
      </c>
      <c r="D90" s="2">
        <f>400*11500</f>
        <v>4600000</v>
      </c>
      <c r="E90" s="2">
        <f t="shared" si="0"/>
        <v>206080000.00000003</v>
      </c>
    </row>
    <row r="91" spans="1:5" ht="22.5">
      <c r="A91" s="29" t="s">
        <v>2471</v>
      </c>
      <c r="B91" s="13" t="s">
        <v>6</v>
      </c>
      <c r="C91" s="38">
        <v>15</v>
      </c>
      <c r="D91" s="2">
        <f>1700*11500</f>
        <v>19550000</v>
      </c>
      <c r="E91" s="2">
        <f t="shared" si="0"/>
        <v>328440000.00000006</v>
      </c>
    </row>
    <row r="92" spans="1:5" ht="11.25">
      <c r="A92" s="29" t="s">
        <v>2472</v>
      </c>
      <c r="B92" s="13" t="s">
        <v>58</v>
      </c>
      <c r="C92" s="38">
        <v>4</v>
      </c>
      <c r="D92" s="2">
        <f>2500*11500</f>
        <v>28750000</v>
      </c>
      <c r="E92" s="2">
        <f t="shared" si="0"/>
        <v>128800000.00000001</v>
      </c>
    </row>
    <row r="93" spans="1:5" ht="11.25">
      <c r="A93" s="29" t="s">
        <v>2473</v>
      </c>
      <c r="B93" s="13" t="s">
        <v>6</v>
      </c>
      <c r="C93" s="38">
        <v>5</v>
      </c>
      <c r="D93" s="2">
        <f>1800*11500</f>
        <v>20700000</v>
      </c>
      <c r="E93" s="2">
        <f t="shared" si="0"/>
        <v>115920000.00000001</v>
      </c>
    </row>
    <row r="94" spans="1:5" ht="11.25">
      <c r="A94" s="29" t="s">
        <v>2474</v>
      </c>
      <c r="B94" s="13" t="s">
        <v>58</v>
      </c>
      <c r="C94" s="38">
        <v>3</v>
      </c>
      <c r="D94" s="2">
        <f>2300*11500</f>
        <v>26450000</v>
      </c>
      <c r="E94" s="2">
        <f t="shared" si="0"/>
        <v>88872000.00000001</v>
      </c>
    </row>
    <row r="95" spans="1:5" ht="11.25">
      <c r="A95" s="29" t="s">
        <v>2475</v>
      </c>
      <c r="B95" s="13" t="s">
        <v>6</v>
      </c>
      <c r="C95" s="38">
        <v>0.6</v>
      </c>
      <c r="D95" s="2">
        <f>2600*11500</f>
        <v>29900000</v>
      </c>
      <c r="E95" s="2">
        <f t="shared" si="0"/>
        <v>20092800.000000004</v>
      </c>
    </row>
    <row r="96" spans="1:5" ht="11.25">
      <c r="A96" s="29" t="s">
        <v>2476</v>
      </c>
      <c r="B96" s="13" t="s">
        <v>6</v>
      </c>
      <c r="C96" s="38">
        <v>5</v>
      </c>
      <c r="D96" s="2">
        <f>1500*11500</f>
        <v>17250000</v>
      </c>
      <c r="E96" s="2">
        <f t="shared" si="0"/>
        <v>96600000.00000001</v>
      </c>
    </row>
    <row r="97" spans="1:5" ht="22.5">
      <c r="A97" s="29" t="s">
        <v>2477</v>
      </c>
      <c r="B97" s="13" t="s">
        <v>58</v>
      </c>
      <c r="C97" s="38">
        <v>105</v>
      </c>
      <c r="D97" s="2">
        <f>50*11500</f>
        <v>575000</v>
      </c>
      <c r="E97" s="2">
        <f t="shared" si="0"/>
        <v>67620000</v>
      </c>
    </row>
    <row r="98" spans="1:5" ht="11.25">
      <c r="A98" s="29" t="s">
        <v>2478</v>
      </c>
      <c r="B98" s="13" t="s">
        <v>2487</v>
      </c>
      <c r="C98" s="38">
        <v>3</v>
      </c>
      <c r="D98" s="2">
        <f>1600*11500</f>
        <v>18400000</v>
      </c>
      <c r="E98" s="2">
        <f t="shared" si="0"/>
        <v>61824000.00000001</v>
      </c>
    </row>
    <row r="99" spans="1:5" ht="22.5">
      <c r="A99" s="29" t="s">
        <v>2479</v>
      </c>
      <c r="B99" s="13" t="s">
        <v>2487</v>
      </c>
      <c r="C99" s="38">
        <v>2.4</v>
      </c>
      <c r="D99" s="2">
        <f>2000*11500</f>
        <v>23000000</v>
      </c>
      <c r="E99" s="2">
        <f t="shared" si="0"/>
        <v>61824000.00000001</v>
      </c>
    </row>
    <row r="100" spans="1:5" ht="11.25">
      <c r="A100" s="29" t="s">
        <v>2480</v>
      </c>
      <c r="B100" s="13" t="s">
        <v>58</v>
      </c>
      <c r="C100" s="38">
        <v>8</v>
      </c>
      <c r="D100" s="2">
        <f>500*11500</f>
        <v>5750000</v>
      </c>
      <c r="E100" s="2">
        <f t="shared" si="0"/>
        <v>51520000.00000001</v>
      </c>
    </row>
    <row r="101" spans="1:5" ht="11.25">
      <c r="A101" s="29" t="s">
        <v>2481</v>
      </c>
      <c r="B101" s="13" t="s">
        <v>2486</v>
      </c>
      <c r="C101" s="38">
        <v>2.5</v>
      </c>
      <c r="D101" s="2">
        <f>1500*11500</f>
        <v>17250000</v>
      </c>
      <c r="E101" s="2">
        <f t="shared" si="0"/>
        <v>48300000.00000001</v>
      </c>
    </row>
    <row r="102" spans="1:5" ht="11.25">
      <c r="A102" s="29" t="s">
        <v>2482</v>
      </c>
      <c r="B102" s="13" t="s">
        <v>114</v>
      </c>
      <c r="C102" s="38">
        <v>2.5</v>
      </c>
      <c r="D102" s="2">
        <f>1500*11500</f>
        <v>17250000</v>
      </c>
      <c r="E102" s="2">
        <f t="shared" si="0"/>
        <v>48300000.00000001</v>
      </c>
    </row>
    <row r="103" spans="1:5" ht="11.25">
      <c r="A103" s="29" t="s">
        <v>2483</v>
      </c>
      <c r="B103" s="13" t="s">
        <v>58</v>
      </c>
      <c r="C103" s="38">
        <v>5</v>
      </c>
      <c r="D103" s="2">
        <f>500*11500</f>
        <v>5750000</v>
      </c>
      <c r="E103" s="2">
        <f t="shared" si="0"/>
        <v>32200000.000000004</v>
      </c>
    </row>
    <row r="104" spans="1:5" ht="22.5">
      <c r="A104" s="29" t="s">
        <v>2484</v>
      </c>
      <c r="B104" s="13" t="s">
        <v>6</v>
      </c>
      <c r="C104" s="38">
        <v>1.2</v>
      </c>
      <c r="D104" s="2">
        <f>1950*11500</f>
        <v>22425000</v>
      </c>
      <c r="E104" s="2">
        <f t="shared" si="0"/>
        <v>30139200.000000004</v>
      </c>
    </row>
    <row r="105" spans="1:5" ht="11.25">
      <c r="A105" s="29" t="s">
        <v>2771</v>
      </c>
      <c r="B105" s="13" t="s">
        <v>6</v>
      </c>
      <c r="C105" s="38">
        <v>17</v>
      </c>
      <c r="D105" s="2">
        <f>1000*11500</f>
        <v>11500000</v>
      </c>
      <c r="E105" s="2">
        <f>C105*D105</f>
        <v>195500000</v>
      </c>
    </row>
    <row r="106" spans="1:5" ht="11.25">
      <c r="A106" s="29" t="s">
        <v>2466</v>
      </c>
      <c r="B106" s="13" t="s">
        <v>6</v>
      </c>
      <c r="C106" s="38">
        <v>0.18</v>
      </c>
      <c r="D106" s="2">
        <f>3000*11500</f>
        <v>34500000</v>
      </c>
      <c r="E106" s="2">
        <f t="shared" si="0"/>
        <v>6955200.000000001</v>
      </c>
    </row>
    <row r="107" spans="1:5" ht="11.25">
      <c r="A107" s="29" t="s">
        <v>2485</v>
      </c>
      <c r="B107" s="13" t="s">
        <v>2488</v>
      </c>
      <c r="C107" s="38">
        <v>20</v>
      </c>
      <c r="D107" s="2">
        <f>85*11500</f>
        <v>977500</v>
      </c>
      <c r="E107" s="2">
        <f t="shared" si="0"/>
        <v>21896000.000000004</v>
      </c>
    </row>
    <row r="108" spans="1:5" ht="11.25">
      <c r="A108" s="29" t="s">
        <v>37</v>
      </c>
      <c r="B108" s="13" t="s">
        <v>6</v>
      </c>
      <c r="C108" s="38">
        <v>1</v>
      </c>
      <c r="D108" s="2">
        <v>4950000</v>
      </c>
      <c r="E108" s="2">
        <f>(C108*D108)*1.12</f>
        <v>5544000.000000001</v>
      </c>
    </row>
    <row r="109" spans="1:5" ht="11.25">
      <c r="A109" s="29" t="s">
        <v>941</v>
      </c>
      <c r="B109" s="13" t="s">
        <v>6</v>
      </c>
      <c r="C109" s="38">
        <v>4</v>
      </c>
      <c r="D109" s="2">
        <v>27720000</v>
      </c>
      <c r="E109" s="2">
        <f>(C109*D109)*1.12</f>
        <v>124185600.00000001</v>
      </c>
    </row>
    <row r="110" spans="1:7" s="4" customFormat="1" ht="11.25">
      <c r="A110" s="30" t="s">
        <v>2489</v>
      </c>
      <c r="B110" s="10"/>
      <c r="C110" s="11"/>
      <c r="D110" s="1"/>
      <c r="E110" s="1">
        <f>SUM(E111:E113)</f>
        <v>7568449000.000001</v>
      </c>
      <c r="G110" s="33"/>
    </row>
    <row r="111" spans="1:7" ht="11.25">
      <c r="A111" s="29" t="s">
        <v>2490</v>
      </c>
      <c r="B111" s="13" t="s">
        <v>6</v>
      </c>
      <c r="C111" s="38">
        <v>625</v>
      </c>
      <c r="D111" s="2">
        <f>900*11500</f>
        <v>10350000</v>
      </c>
      <c r="E111" s="2">
        <f>(C111*D111)*1.12</f>
        <v>7245000000.000001</v>
      </c>
      <c r="G111" s="34"/>
    </row>
    <row r="112" spans="1:7" ht="11.25">
      <c r="A112" s="29" t="s">
        <v>2491</v>
      </c>
      <c r="B112" s="13" t="s">
        <v>6</v>
      </c>
      <c r="C112" s="38">
        <v>25</v>
      </c>
      <c r="D112" s="2">
        <f>872.5*11500</f>
        <v>10033750</v>
      </c>
      <c r="E112" s="2">
        <f>(C112*D112)*1.12</f>
        <v>280945000</v>
      </c>
      <c r="G112" s="34"/>
    </row>
    <row r="113" spans="1:7" ht="11.25">
      <c r="A113" s="29" t="s">
        <v>2766</v>
      </c>
      <c r="B113" s="13" t="s">
        <v>6</v>
      </c>
      <c r="C113" s="38">
        <v>3.75</v>
      </c>
      <c r="D113" s="2">
        <f>880*11500</f>
        <v>10120000</v>
      </c>
      <c r="E113" s="2">
        <f>(C113*D113)*1.12</f>
        <v>42504000.00000001</v>
      </c>
      <c r="G113" s="34"/>
    </row>
    <row r="114" spans="1:5" s="4" customFormat="1" ht="11.25">
      <c r="A114" s="30" t="s">
        <v>2492</v>
      </c>
      <c r="B114" s="10"/>
      <c r="C114" s="11"/>
      <c r="D114" s="1"/>
      <c r="E114" s="1">
        <f>SUM(E115:E143)</f>
        <v>24938032000</v>
      </c>
    </row>
    <row r="115" spans="1:5" ht="11.25">
      <c r="A115" s="41" t="s">
        <v>2493</v>
      </c>
      <c r="B115" s="20" t="s">
        <v>2433</v>
      </c>
      <c r="C115" s="23">
        <v>6</v>
      </c>
      <c r="D115" s="2">
        <v>47500000</v>
      </c>
      <c r="E115" s="2">
        <f aca="true" t="shared" si="1" ref="E115:E155">(C115*D115)*1.12</f>
        <v>319200000.00000006</v>
      </c>
    </row>
    <row r="116" spans="1:5" ht="11.25">
      <c r="A116" s="41" t="s">
        <v>2494</v>
      </c>
      <c r="B116" s="20" t="s">
        <v>2433</v>
      </c>
      <c r="C116" s="23">
        <v>4</v>
      </c>
      <c r="D116" s="2">
        <v>57000000</v>
      </c>
      <c r="E116" s="2">
        <f t="shared" si="1"/>
        <v>255360000.00000003</v>
      </c>
    </row>
    <row r="117" spans="1:5" ht="11.25">
      <c r="A117" s="41" t="s">
        <v>2495</v>
      </c>
      <c r="B117" s="20" t="s">
        <v>2433</v>
      </c>
      <c r="C117" s="23">
        <v>4</v>
      </c>
      <c r="D117" s="2">
        <v>47500000</v>
      </c>
      <c r="E117" s="2">
        <f t="shared" si="1"/>
        <v>212800000.00000003</v>
      </c>
    </row>
    <row r="118" spans="1:5" ht="11.25">
      <c r="A118" s="41" t="s">
        <v>2496</v>
      </c>
      <c r="B118" s="20" t="s">
        <v>2433</v>
      </c>
      <c r="C118" s="23">
        <v>4</v>
      </c>
      <c r="D118" s="2">
        <v>41800000</v>
      </c>
      <c r="E118" s="2">
        <f t="shared" si="1"/>
        <v>187264000.00000003</v>
      </c>
    </row>
    <row r="119" spans="1:5" ht="11.25">
      <c r="A119" s="41" t="s">
        <v>2497</v>
      </c>
      <c r="B119" s="20" t="s">
        <v>2433</v>
      </c>
      <c r="C119" s="23">
        <v>2</v>
      </c>
      <c r="D119" s="2">
        <v>41800000</v>
      </c>
      <c r="E119" s="2">
        <f t="shared" si="1"/>
        <v>93632000.00000001</v>
      </c>
    </row>
    <row r="120" spans="1:5" ht="11.25">
      <c r="A120" s="41" t="s">
        <v>2498</v>
      </c>
      <c r="B120" s="20" t="s">
        <v>2433</v>
      </c>
      <c r="C120" s="23">
        <v>24</v>
      </c>
      <c r="D120" s="2">
        <v>142500000</v>
      </c>
      <c r="E120" s="2">
        <f t="shared" si="1"/>
        <v>3830400000.0000005</v>
      </c>
    </row>
    <row r="121" spans="1:5" ht="11.25">
      <c r="A121" s="41" t="s">
        <v>2499</v>
      </c>
      <c r="B121" s="20" t="s">
        <v>2433</v>
      </c>
      <c r="C121" s="23">
        <v>12</v>
      </c>
      <c r="D121" s="2">
        <v>66500000</v>
      </c>
      <c r="E121" s="2">
        <f t="shared" si="1"/>
        <v>893760000.0000001</v>
      </c>
    </row>
    <row r="122" spans="1:5" ht="11.25">
      <c r="A122" s="41" t="s">
        <v>2500</v>
      </c>
      <c r="B122" s="20" t="s">
        <v>2433</v>
      </c>
      <c r="C122" s="23">
        <v>8</v>
      </c>
      <c r="D122" s="2">
        <v>66500000</v>
      </c>
      <c r="E122" s="2">
        <f t="shared" si="1"/>
        <v>595840000</v>
      </c>
    </row>
    <row r="123" spans="1:5" ht="11.25">
      <c r="A123" s="41" t="s">
        <v>2501</v>
      </c>
      <c r="B123" s="20" t="s">
        <v>2433</v>
      </c>
      <c r="C123" s="23">
        <v>10</v>
      </c>
      <c r="D123" s="2">
        <v>80500000</v>
      </c>
      <c r="E123" s="2">
        <f t="shared" si="1"/>
        <v>901600000.0000001</v>
      </c>
    </row>
    <row r="124" spans="1:5" ht="11.25">
      <c r="A124" s="41" t="s">
        <v>2502</v>
      </c>
      <c r="B124" s="20" t="s">
        <v>2433</v>
      </c>
      <c r="C124" s="23">
        <v>8</v>
      </c>
      <c r="D124" s="2">
        <v>253000000</v>
      </c>
      <c r="E124" s="2">
        <f t="shared" si="1"/>
        <v>2266880000</v>
      </c>
    </row>
    <row r="125" spans="1:5" ht="11.25">
      <c r="A125" s="41" t="s">
        <v>2503</v>
      </c>
      <c r="B125" s="20" t="s">
        <v>2433</v>
      </c>
      <c r="C125" s="23">
        <v>14</v>
      </c>
      <c r="D125" s="2">
        <v>143750000</v>
      </c>
      <c r="E125" s="2">
        <f t="shared" si="1"/>
        <v>2254000000</v>
      </c>
    </row>
    <row r="126" spans="1:5" ht="11.25">
      <c r="A126" s="41" t="s">
        <v>2504</v>
      </c>
      <c r="B126" s="20" t="s">
        <v>2433</v>
      </c>
      <c r="C126" s="23">
        <v>8</v>
      </c>
      <c r="D126" s="2">
        <v>207000000</v>
      </c>
      <c r="E126" s="2">
        <f t="shared" si="1"/>
        <v>1854720000.0000002</v>
      </c>
    </row>
    <row r="127" spans="1:5" ht="22.5">
      <c r="A127" s="41" t="s">
        <v>2505</v>
      </c>
      <c r="B127" s="20" t="s">
        <v>2433</v>
      </c>
      <c r="C127" s="23">
        <v>6</v>
      </c>
      <c r="D127" s="2">
        <v>172500000</v>
      </c>
      <c r="E127" s="2">
        <f t="shared" si="1"/>
        <v>1159200000</v>
      </c>
    </row>
    <row r="128" spans="1:5" ht="11.25">
      <c r="A128" s="41" t="s">
        <v>2506</v>
      </c>
      <c r="B128" s="20" t="s">
        <v>2433</v>
      </c>
      <c r="C128" s="23">
        <v>4</v>
      </c>
      <c r="D128" s="2">
        <v>253000000</v>
      </c>
      <c r="E128" s="2">
        <f t="shared" si="1"/>
        <v>1133440000</v>
      </c>
    </row>
    <row r="129" spans="1:5" ht="11.25">
      <c r="A129" s="41" t="s">
        <v>2507</v>
      </c>
      <c r="B129" s="20" t="s">
        <v>2433</v>
      </c>
      <c r="C129" s="23">
        <v>4</v>
      </c>
      <c r="D129" s="2">
        <v>253000000</v>
      </c>
      <c r="E129" s="2">
        <f t="shared" si="1"/>
        <v>1133440000</v>
      </c>
    </row>
    <row r="130" spans="1:5" ht="11.25">
      <c r="A130" s="41" t="s">
        <v>2508</v>
      </c>
      <c r="B130" s="20" t="s">
        <v>2433</v>
      </c>
      <c r="C130" s="23">
        <v>6</v>
      </c>
      <c r="D130" s="2">
        <v>143750000</v>
      </c>
      <c r="E130" s="2">
        <f t="shared" si="1"/>
        <v>966000000.0000001</v>
      </c>
    </row>
    <row r="131" spans="1:5" ht="11.25">
      <c r="A131" s="41" t="s">
        <v>2509</v>
      </c>
      <c r="B131" s="20" t="s">
        <v>2433</v>
      </c>
      <c r="C131" s="23">
        <v>20</v>
      </c>
      <c r="D131" s="2">
        <v>54050000</v>
      </c>
      <c r="E131" s="2">
        <f t="shared" si="1"/>
        <v>1210720000</v>
      </c>
    </row>
    <row r="132" spans="1:5" ht="11.25">
      <c r="A132" s="41" t="s">
        <v>2510</v>
      </c>
      <c r="B132" s="20" t="s">
        <v>2433</v>
      </c>
      <c r="C132" s="23">
        <v>4</v>
      </c>
      <c r="D132" s="2">
        <v>172500000</v>
      </c>
      <c r="E132" s="2">
        <f t="shared" si="1"/>
        <v>772800000.0000001</v>
      </c>
    </row>
    <row r="133" spans="1:5" ht="11.25">
      <c r="A133" s="41" t="s">
        <v>2511</v>
      </c>
      <c r="B133" s="20" t="s">
        <v>2433</v>
      </c>
      <c r="C133" s="23">
        <v>10</v>
      </c>
      <c r="D133" s="2">
        <v>57500000</v>
      </c>
      <c r="E133" s="2">
        <f t="shared" si="1"/>
        <v>644000000.0000001</v>
      </c>
    </row>
    <row r="134" spans="1:5" ht="11.25">
      <c r="A134" s="41" t="s">
        <v>2512</v>
      </c>
      <c r="B134" s="20" t="s">
        <v>2433</v>
      </c>
      <c r="C134" s="23">
        <v>8</v>
      </c>
      <c r="D134" s="2">
        <v>55200000</v>
      </c>
      <c r="E134" s="2">
        <f t="shared" si="1"/>
        <v>494592000.00000006</v>
      </c>
    </row>
    <row r="135" spans="1:5" ht="11.25">
      <c r="A135" s="41" t="s">
        <v>2513</v>
      </c>
      <c r="B135" s="20" t="s">
        <v>2433</v>
      </c>
      <c r="C135" s="23">
        <v>8</v>
      </c>
      <c r="D135" s="2">
        <v>55200000</v>
      </c>
      <c r="E135" s="2">
        <f t="shared" si="1"/>
        <v>494592000.00000006</v>
      </c>
    </row>
    <row r="136" spans="1:5" ht="11.25">
      <c r="A136" s="41" t="s">
        <v>2514</v>
      </c>
      <c r="B136" s="20" t="s">
        <v>2433</v>
      </c>
      <c r="C136" s="23">
        <v>8</v>
      </c>
      <c r="D136" s="2">
        <v>55200000</v>
      </c>
      <c r="E136" s="2">
        <f t="shared" si="1"/>
        <v>494592000.00000006</v>
      </c>
    </row>
    <row r="137" spans="1:5" ht="11.25">
      <c r="A137" s="41" t="s">
        <v>2515</v>
      </c>
      <c r="B137" s="20" t="s">
        <v>2433</v>
      </c>
      <c r="C137" s="23">
        <v>8</v>
      </c>
      <c r="D137" s="2">
        <v>54050000</v>
      </c>
      <c r="E137" s="2">
        <f t="shared" si="1"/>
        <v>484288000.00000006</v>
      </c>
    </row>
    <row r="138" spans="1:5" ht="11.25">
      <c r="A138" s="41" t="s">
        <v>2516</v>
      </c>
      <c r="B138" s="20" t="s">
        <v>2433</v>
      </c>
      <c r="C138" s="23">
        <v>8</v>
      </c>
      <c r="D138" s="2">
        <v>54050000</v>
      </c>
      <c r="E138" s="2">
        <f t="shared" si="1"/>
        <v>484288000.00000006</v>
      </c>
    </row>
    <row r="139" spans="1:5" ht="11.25">
      <c r="A139" s="41" t="s">
        <v>2517</v>
      </c>
      <c r="B139" s="20" t="s">
        <v>2433</v>
      </c>
      <c r="C139" s="23">
        <v>6</v>
      </c>
      <c r="D139" s="2">
        <v>63250000</v>
      </c>
      <c r="E139" s="2">
        <f t="shared" si="1"/>
        <v>425040000.00000006</v>
      </c>
    </row>
    <row r="140" spans="1:5" ht="11.25">
      <c r="A140" s="41" t="s">
        <v>2518</v>
      </c>
      <c r="B140" s="20" t="s">
        <v>2433</v>
      </c>
      <c r="C140" s="23">
        <v>12</v>
      </c>
      <c r="D140" s="2">
        <v>29900000</v>
      </c>
      <c r="E140" s="2">
        <f t="shared" si="1"/>
        <v>401856000.00000006</v>
      </c>
    </row>
    <row r="141" spans="1:5" ht="11.25">
      <c r="A141" s="41" t="s">
        <v>2519</v>
      </c>
      <c r="B141" s="20" t="s">
        <v>2433</v>
      </c>
      <c r="C141" s="23">
        <v>6</v>
      </c>
      <c r="D141" s="2">
        <v>57500000</v>
      </c>
      <c r="E141" s="2">
        <f t="shared" si="1"/>
        <v>386400000.00000006</v>
      </c>
    </row>
    <row r="142" spans="1:5" ht="11.25">
      <c r="A142" s="41" t="s">
        <v>2520</v>
      </c>
      <c r="B142" s="20" t="s">
        <v>2433</v>
      </c>
      <c r="C142" s="23">
        <v>6</v>
      </c>
      <c r="D142" s="2">
        <v>46000000</v>
      </c>
      <c r="E142" s="2">
        <f t="shared" si="1"/>
        <v>309120000</v>
      </c>
    </row>
    <row r="143" spans="1:5" ht="11.25">
      <c r="A143" s="41" t="s">
        <v>2521</v>
      </c>
      <c r="B143" s="20" t="s">
        <v>2433</v>
      </c>
      <c r="C143" s="23">
        <v>6</v>
      </c>
      <c r="D143" s="2">
        <v>41400000</v>
      </c>
      <c r="E143" s="2">
        <f t="shared" si="1"/>
        <v>278208000</v>
      </c>
    </row>
    <row r="144" spans="1:5" s="4" customFormat="1" ht="11.25">
      <c r="A144" s="30" t="s">
        <v>2522</v>
      </c>
      <c r="B144" s="10"/>
      <c r="C144" s="11"/>
      <c r="D144" s="1"/>
      <c r="E144" s="1">
        <f>SUM(E145:E155)</f>
        <v>5690126400.000001</v>
      </c>
    </row>
    <row r="145" spans="1:5" ht="11.25">
      <c r="A145" s="41" t="s">
        <v>2523</v>
      </c>
      <c r="B145" s="20" t="s">
        <v>54</v>
      </c>
      <c r="C145" s="23">
        <v>67500</v>
      </c>
      <c r="D145" s="2">
        <v>27600</v>
      </c>
      <c r="E145" s="2">
        <f t="shared" si="1"/>
        <v>2086560000.0000002</v>
      </c>
    </row>
    <row r="146" spans="1:5" ht="11.25">
      <c r="A146" s="41" t="s">
        <v>2524</v>
      </c>
      <c r="B146" s="20" t="s">
        <v>54</v>
      </c>
      <c r="C146" s="23">
        <v>28750</v>
      </c>
      <c r="D146" s="2">
        <v>27600</v>
      </c>
      <c r="E146" s="2">
        <f t="shared" si="1"/>
        <v>888720000.0000001</v>
      </c>
    </row>
    <row r="147" spans="1:5" ht="11.25">
      <c r="A147" s="41" t="s">
        <v>2525</v>
      </c>
      <c r="B147" s="20" t="s">
        <v>54</v>
      </c>
      <c r="C147" s="23">
        <v>20687.5</v>
      </c>
      <c r="D147" s="2">
        <v>27600</v>
      </c>
      <c r="E147" s="2">
        <f t="shared" si="1"/>
        <v>639492000.0000001</v>
      </c>
    </row>
    <row r="148" spans="1:5" ht="11.25">
      <c r="A148" s="41" t="s">
        <v>2526</v>
      </c>
      <c r="B148" s="20" t="s">
        <v>54</v>
      </c>
      <c r="C148" s="23">
        <v>16550</v>
      </c>
      <c r="D148" s="2">
        <v>27600</v>
      </c>
      <c r="E148" s="2">
        <f t="shared" si="1"/>
        <v>511593600.00000006</v>
      </c>
    </row>
    <row r="149" spans="1:5" ht="11.25">
      <c r="A149" s="41" t="s">
        <v>2527</v>
      </c>
      <c r="B149" s="20" t="s">
        <v>54</v>
      </c>
      <c r="C149" s="23">
        <v>16550</v>
      </c>
      <c r="D149" s="2">
        <v>27600</v>
      </c>
      <c r="E149" s="2">
        <f t="shared" si="1"/>
        <v>511593600.00000006</v>
      </c>
    </row>
    <row r="150" spans="1:5" ht="11.25">
      <c r="A150" s="41" t="s">
        <v>2528</v>
      </c>
      <c r="B150" s="20" t="s">
        <v>54</v>
      </c>
      <c r="C150" s="23">
        <v>16550</v>
      </c>
      <c r="D150" s="2">
        <v>27600</v>
      </c>
      <c r="E150" s="2">
        <f t="shared" si="1"/>
        <v>511593600.00000006</v>
      </c>
    </row>
    <row r="151" spans="1:5" ht="11.25">
      <c r="A151" s="41" t="s">
        <v>2529</v>
      </c>
      <c r="B151" s="20" t="s">
        <v>54</v>
      </c>
      <c r="C151" s="23">
        <v>12412.5</v>
      </c>
      <c r="D151" s="2">
        <v>27600</v>
      </c>
      <c r="E151" s="2">
        <f t="shared" si="1"/>
        <v>383695200.00000006</v>
      </c>
    </row>
    <row r="152" spans="1:5" ht="11.25">
      <c r="A152" s="41" t="s">
        <v>2530</v>
      </c>
      <c r="B152" s="20" t="s">
        <v>54</v>
      </c>
      <c r="C152" s="23">
        <v>2750</v>
      </c>
      <c r="D152" s="2">
        <v>27600</v>
      </c>
      <c r="E152" s="2">
        <f t="shared" si="1"/>
        <v>85008000.00000001</v>
      </c>
    </row>
    <row r="153" spans="1:5" ht="11.25">
      <c r="A153" s="41" t="s">
        <v>2531</v>
      </c>
      <c r="B153" s="20" t="s">
        <v>54</v>
      </c>
      <c r="C153" s="23">
        <v>1500</v>
      </c>
      <c r="D153" s="2">
        <v>27600</v>
      </c>
      <c r="E153" s="2">
        <f t="shared" si="1"/>
        <v>46368000.00000001</v>
      </c>
    </row>
    <row r="154" spans="1:5" ht="11.25">
      <c r="A154" s="41" t="s">
        <v>2532</v>
      </c>
      <c r="B154" s="20" t="s">
        <v>6</v>
      </c>
      <c r="C154" s="23">
        <v>0.75</v>
      </c>
      <c r="D154" s="2">
        <v>27600000</v>
      </c>
      <c r="E154" s="2">
        <f t="shared" si="1"/>
        <v>23184000.000000004</v>
      </c>
    </row>
    <row r="155" spans="1:5" ht="11.25">
      <c r="A155" s="41" t="s">
        <v>2533</v>
      </c>
      <c r="B155" s="20" t="s">
        <v>54</v>
      </c>
      <c r="C155" s="23">
        <v>75</v>
      </c>
      <c r="D155" s="2">
        <v>27600</v>
      </c>
      <c r="E155" s="2">
        <f t="shared" si="1"/>
        <v>2318400</v>
      </c>
    </row>
    <row r="156" spans="1:5" s="4" customFormat="1" ht="11.25">
      <c r="A156" s="30" t="s">
        <v>2534</v>
      </c>
      <c r="B156" s="10"/>
      <c r="C156" s="11"/>
      <c r="D156" s="1"/>
      <c r="E156" s="1">
        <f>SUM(E157:E158)</f>
        <v>10368400000</v>
      </c>
    </row>
    <row r="157" spans="1:5" ht="11.25">
      <c r="A157" s="41" t="s">
        <v>2535</v>
      </c>
      <c r="B157" s="20" t="s">
        <v>6</v>
      </c>
      <c r="C157" s="23">
        <v>1500</v>
      </c>
      <c r="D157" s="2">
        <f>450*11500</f>
        <v>5175000</v>
      </c>
      <c r="E157" s="2">
        <f>(C157*D157)*1.12</f>
        <v>8694000000</v>
      </c>
    </row>
    <row r="158" spans="1:5" ht="11.25">
      <c r="A158" s="29" t="s">
        <v>2536</v>
      </c>
      <c r="B158" s="13" t="s">
        <v>6</v>
      </c>
      <c r="C158" s="38">
        <v>200</v>
      </c>
      <c r="D158" s="2">
        <f>650*11500</f>
        <v>7475000</v>
      </c>
      <c r="E158" s="2">
        <f>(C158*D158)*1.12</f>
        <v>1674400000.0000002</v>
      </c>
    </row>
    <row r="159" spans="1:5" s="4" customFormat="1" ht="22.5">
      <c r="A159" s="30" t="s">
        <v>2537</v>
      </c>
      <c r="B159" s="10"/>
      <c r="C159" s="11"/>
      <c r="D159" s="1"/>
      <c r="E159" s="1">
        <f>SUM(E160:E163)</f>
        <v>1687280000.0000002</v>
      </c>
    </row>
    <row r="160" spans="1:5" ht="11.25">
      <c r="A160" s="29" t="s">
        <v>2538</v>
      </c>
      <c r="B160" s="13" t="s">
        <v>6</v>
      </c>
      <c r="C160" s="38">
        <v>30</v>
      </c>
      <c r="D160" s="2">
        <f>1900*11500</f>
        <v>21850000</v>
      </c>
      <c r="E160" s="2">
        <f>(C160*D160)*1.12</f>
        <v>734160000.0000001</v>
      </c>
    </row>
    <row r="161" spans="1:5" ht="11.25">
      <c r="A161" s="29" t="s">
        <v>2539</v>
      </c>
      <c r="B161" s="13" t="s">
        <v>6</v>
      </c>
      <c r="C161" s="38">
        <v>10</v>
      </c>
      <c r="D161" s="2">
        <f>1900*11500</f>
        <v>21850000</v>
      </c>
      <c r="E161" s="2">
        <f>(C161*D161)*1.12</f>
        <v>244720000.00000003</v>
      </c>
    </row>
    <row r="162" spans="1:5" ht="11.25">
      <c r="A162" s="29" t="s">
        <v>2540</v>
      </c>
      <c r="B162" s="13" t="s">
        <v>6</v>
      </c>
      <c r="C162" s="38">
        <v>20</v>
      </c>
      <c r="D162" s="2">
        <f>1900*11500</f>
        <v>21850000</v>
      </c>
      <c r="E162" s="2">
        <f>(C162*D162)*1.12</f>
        <v>489440000.00000006</v>
      </c>
    </row>
    <row r="163" spans="1:5" ht="11.25">
      <c r="A163" s="29" t="s">
        <v>2541</v>
      </c>
      <c r="B163" s="13" t="s">
        <v>6</v>
      </c>
      <c r="C163" s="38">
        <v>10</v>
      </c>
      <c r="D163" s="2">
        <f>1700*11500</f>
        <v>19550000</v>
      </c>
      <c r="E163" s="2">
        <f>(C163*D163)*1.12</f>
        <v>218960000.00000003</v>
      </c>
    </row>
    <row r="164" spans="1:5" s="4" customFormat="1" ht="11.25">
      <c r="A164" s="36" t="s">
        <v>38</v>
      </c>
      <c r="B164" s="10"/>
      <c r="C164" s="11"/>
      <c r="D164" s="1"/>
      <c r="E164" s="1">
        <f>SUM(E165:E166)</f>
        <v>5191200000.000001</v>
      </c>
    </row>
    <row r="165" spans="1:5" ht="11.25">
      <c r="A165" s="29" t="s">
        <v>39</v>
      </c>
      <c r="B165" s="13" t="str">
        <f>'[1]Технол материал'!D157</f>
        <v>тн</v>
      </c>
      <c r="C165" s="38">
        <v>3000</v>
      </c>
      <c r="D165" s="2">
        <v>1500000</v>
      </c>
      <c r="E165" s="2">
        <f>(C165*D165)*1.12</f>
        <v>5040000000.000001</v>
      </c>
    </row>
    <row r="166" spans="1:5" ht="11.25">
      <c r="A166" s="29" t="s">
        <v>40</v>
      </c>
      <c r="B166" s="13" t="str">
        <f>'[1]Технол материал'!D158</f>
        <v>штук</v>
      </c>
      <c r="C166" s="38">
        <v>1500</v>
      </c>
      <c r="D166" s="2">
        <v>90000</v>
      </c>
      <c r="E166" s="2">
        <f>(C166*D166)*1.12</f>
        <v>151200000</v>
      </c>
    </row>
    <row r="167" spans="1:5" s="4" customFormat="1" ht="11.25">
      <c r="A167" s="36" t="s">
        <v>41</v>
      </c>
      <c r="B167" s="10"/>
      <c r="C167" s="10"/>
      <c r="D167" s="10"/>
      <c r="E167" s="1">
        <f>SUM(E168:E173)</f>
        <v>1703786000</v>
      </c>
    </row>
    <row r="168" spans="1:5" ht="11.25">
      <c r="A168" s="27" t="s">
        <v>42</v>
      </c>
      <c r="B168" s="13" t="s">
        <v>6</v>
      </c>
      <c r="C168" s="14">
        <v>20</v>
      </c>
      <c r="D168" s="2">
        <v>30000000</v>
      </c>
      <c r="E168" s="2">
        <f aca="true" t="shared" si="2" ref="E168:E173">(C168*D168)*1.12</f>
        <v>672000000.0000001</v>
      </c>
    </row>
    <row r="169" spans="1:5" ht="11.25">
      <c r="A169" s="27" t="s">
        <v>43</v>
      </c>
      <c r="B169" s="13" t="s">
        <v>6</v>
      </c>
      <c r="C169" s="14">
        <v>27</v>
      </c>
      <c r="D169" s="2">
        <v>18600000</v>
      </c>
      <c r="E169" s="2">
        <f t="shared" si="2"/>
        <v>562464000</v>
      </c>
    </row>
    <row r="170" spans="1:5" ht="11.25">
      <c r="A170" s="27" t="s">
        <v>44</v>
      </c>
      <c r="B170" s="13" t="s">
        <v>6</v>
      </c>
      <c r="C170" s="14">
        <v>137</v>
      </c>
      <c r="D170" s="2">
        <v>1300000</v>
      </c>
      <c r="E170" s="2">
        <f t="shared" si="2"/>
        <v>199472000.00000003</v>
      </c>
    </row>
    <row r="171" spans="1:5" ht="11.25">
      <c r="A171" s="27" t="s">
        <v>45</v>
      </c>
      <c r="B171" s="13" t="s">
        <v>6</v>
      </c>
      <c r="C171" s="14">
        <v>4</v>
      </c>
      <c r="D171" s="2">
        <v>37000000</v>
      </c>
      <c r="E171" s="2">
        <f t="shared" si="2"/>
        <v>165760000.00000003</v>
      </c>
    </row>
    <row r="172" spans="1:5" ht="11.25">
      <c r="A172" s="27" t="s">
        <v>46</v>
      </c>
      <c r="B172" s="13" t="s">
        <v>6</v>
      </c>
      <c r="C172" s="14">
        <v>3</v>
      </c>
      <c r="D172" s="2">
        <v>30000000</v>
      </c>
      <c r="E172" s="2">
        <f t="shared" si="2"/>
        <v>100800000.00000001</v>
      </c>
    </row>
    <row r="173" spans="1:5" ht="11.25">
      <c r="A173" s="27" t="s">
        <v>47</v>
      </c>
      <c r="B173" s="13" t="s">
        <v>6</v>
      </c>
      <c r="C173" s="14">
        <v>2.5</v>
      </c>
      <c r="D173" s="2">
        <v>1175000</v>
      </c>
      <c r="E173" s="2">
        <f t="shared" si="2"/>
        <v>3290000.0000000005</v>
      </c>
    </row>
    <row r="174" spans="1:5" s="4" customFormat="1" ht="11.25">
      <c r="A174" s="36" t="s">
        <v>48</v>
      </c>
      <c r="B174" s="10"/>
      <c r="C174" s="10"/>
      <c r="D174" s="10"/>
      <c r="E174" s="1">
        <f>SUM(E175:E181)</f>
        <v>1314185600</v>
      </c>
    </row>
    <row r="175" spans="1:5" ht="11.25">
      <c r="A175" s="27" t="str">
        <f>'[1]Технол материал'!B201</f>
        <v>Известняк  </v>
      </c>
      <c r="B175" s="13" t="str">
        <f>'[1]Технол материал'!D201</f>
        <v>тн</v>
      </c>
      <c r="C175" s="14">
        <v>28000</v>
      </c>
      <c r="D175" s="2">
        <v>35000</v>
      </c>
      <c r="E175" s="2">
        <f aca="true" t="shared" si="3" ref="E175:E183">(C175*D175)*1.12</f>
        <v>1097600000</v>
      </c>
    </row>
    <row r="176" spans="1:5" ht="22.5">
      <c r="A176" s="29" t="str">
        <f>'[1]Технол материал'!B202</f>
        <v> Песок кварцевый для стекольной промышленности марки ПБ-150-2 </v>
      </c>
      <c r="B176" s="13" t="s">
        <v>6</v>
      </c>
      <c r="C176" s="14">
        <v>150</v>
      </c>
      <c r="D176" s="2">
        <v>274000</v>
      </c>
      <c r="E176" s="2">
        <f t="shared" si="3"/>
        <v>46032000.00000001</v>
      </c>
    </row>
    <row r="177" spans="1:5" ht="11.25">
      <c r="A177" s="27" t="str">
        <f>'[1]Технол материал'!B203</f>
        <v>Концентрат циркониевый</v>
      </c>
      <c r="B177" s="13" t="s">
        <v>6</v>
      </c>
      <c r="C177" s="14">
        <v>3</v>
      </c>
      <c r="D177" s="2">
        <v>30000000</v>
      </c>
      <c r="E177" s="2">
        <f t="shared" si="3"/>
        <v>100800000.00000001</v>
      </c>
    </row>
    <row r="178" spans="1:5" ht="11.25">
      <c r="A178" s="27" t="str">
        <f>'[1]Технол материал'!B204</f>
        <v>Песок формовочный кварцевый 5К403025</v>
      </c>
      <c r="B178" s="13" t="s">
        <v>6</v>
      </c>
      <c r="C178" s="14">
        <v>100</v>
      </c>
      <c r="D178" s="2">
        <v>274000</v>
      </c>
      <c r="E178" s="2">
        <f t="shared" si="3"/>
        <v>30688000.000000004</v>
      </c>
    </row>
    <row r="179" spans="1:5" ht="22.5">
      <c r="A179" s="27" t="str">
        <f>'[1]Технол материал'!B205</f>
        <v> Песок кварцевый для стекольной промышленности марки ПБ-150-2 </v>
      </c>
      <c r="B179" s="13" t="s">
        <v>6</v>
      </c>
      <c r="C179" s="14">
        <v>78</v>
      </c>
      <c r="D179" s="2">
        <v>274000</v>
      </c>
      <c r="E179" s="2">
        <f t="shared" si="3"/>
        <v>23936640.000000004</v>
      </c>
    </row>
    <row r="180" spans="1:5" ht="11.25">
      <c r="A180" s="27" t="str">
        <f>'[1]Технол материал'!B206</f>
        <v>Песок кварцевый</v>
      </c>
      <c r="B180" s="13" t="s">
        <v>6</v>
      </c>
      <c r="C180" s="14">
        <v>42</v>
      </c>
      <c r="D180" s="2">
        <v>274000</v>
      </c>
      <c r="E180" s="2">
        <f t="shared" si="3"/>
        <v>12888960.000000002</v>
      </c>
    </row>
    <row r="181" spans="1:5" ht="11.25">
      <c r="A181" s="27" t="str">
        <f>'[1]Технол материал'!B207</f>
        <v>Графит ГЛС-1</v>
      </c>
      <c r="B181" s="13" t="s">
        <v>6</v>
      </c>
      <c r="C181" s="14">
        <v>1</v>
      </c>
      <c r="D181" s="2">
        <v>2000000</v>
      </c>
      <c r="E181" s="2">
        <f t="shared" si="3"/>
        <v>2240000</v>
      </c>
    </row>
    <row r="182" spans="1:5" ht="22.5">
      <c r="A182" s="18" t="s">
        <v>2772</v>
      </c>
      <c r="B182" s="13" t="s">
        <v>6</v>
      </c>
      <c r="C182" s="15">
        <v>50</v>
      </c>
      <c r="D182" s="1">
        <f>1120*11500</f>
        <v>12880000</v>
      </c>
      <c r="E182" s="1">
        <f t="shared" si="3"/>
        <v>721280000.0000001</v>
      </c>
    </row>
    <row r="183" spans="1:5" s="4" customFormat="1" ht="11.25">
      <c r="A183" s="36" t="s">
        <v>49</v>
      </c>
      <c r="B183" s="10" t="s">
        <v>6</v>
      </c>
      <c r="C183" s="15">
        <v>13</v>
      </c>
      <c r="D183" s="1">
        <v>10000000</v>
      </c>
      <c r="E183" s="1">
        <f t="shared" si="3"/>
        <v>145600000</v>
      </c>
    </row>
    <row r="184" spans="1:5" s="4" customFormat="1" ht="11.25">
      <c r="A184" s="36" t="s">
        <v>50</v>
      </c>
      <c r="B184" s="10"/>
      <c r="C184" s="14"/>
      <c r="D184" s="10"/>
      <c r="E184" s="1">
        <f>SUM(E185:E194)</f>
        <v>72398863113.04216</v>
      </c>
    </row>
    <row r="185" spans="1:5" ht="11.25">
      <c r="A185" s="29" t="s">
        <v>51</v>
      </c>
      <c r="B185" s="13" t="s">
        <v>6</v>
      </c>
      <c r="C185" s="14">
        <v>690</v>
      </c>
      <c r="D185" s="2">
        <v>88086956.52173914</v>
      </c>
      <c r="E185" s="2">
        <f aca="true" t="shared" si="4" ref="E185:E216">(C185*D185)*1.12</f>
        <v>68073600000.000015</v>
      </c>
    </row>
    <row r="186" spans="1:5" ht="11.25">
      <c r="A186" s="29" t="s">
        <v>52</v>
      </c>
      <c r="B186" s="13" t="s">
        <v>6</v>
      </c>
      <c r="C186" s="14">
        <v>75</v>
      </c>
      <c r="D186" s="2">
        <v>30679130.43478261</v>
      </c>
      <c r="E186" s="2">
        <f t="shared" si="4"/>
        <v>2577046956.521739</v>
      </c>
    </row>
    <row r="187" spans="1:5" ht="11.25">
      <c r="A187" s="29" t="s">
        <v>53</v>
      </c>
      <c r="B187" s="13" t="s">
        <v>54</v>
      </c>
      <c r="C187" s="14">
        <v>2000</v>
      </c>
      <c r="D187" s="2">
        <v>560000</v>
      </c>
      <c r="E187" s="2">
        <f t="shared" si="4"/>
        <v>1254400000.0000002</v>
      </c>
    </row>
    <row r="188" spans="1:5" ht="11.25">
      <c r="A188" s="29" t="s">
        <v>55</v>
      </c>
      <c r="B188" s="13" t="s">
        <v>54</v>
      </c>
      <c r="C188" s="14">
        <v>500</v>
      </c>
      <c r="D188" s="2">
        <v>580000</v>
      </c>
      <c r="E188" s="2">
        <f t="shared" si="4"/>
        <v>324800000.00000006</v>
      </c>
    </row>
    <row r="189" spans="1:5" ht="11.25">
      <c r="A189" s="29" t="s">
        <v>56</v>
      </c>
      <c r="B189" s="13" t="s">
        <v>6</v>
      </c>
      <c r="C189" s="14">
        <v>0.2</v>
      </c>
      <c r="D189" s="2">
        <v>580000000</v>
      </c>
      <c r="E189" s="2">
        <f t="shared" si="4"/>
        <v>129920000.00000001</v>
      </c>
    </row>
    <row r="190" spans="1:5" ht="11.25">
      <c r="A190" s="29" t="s">
        <v>2761</v>
      </c>
      <c r="B190" s="13" t="s">
        <v>54</v>
      </c>
      <c r="C190" s="14">
        <v>122.5</v>
      </c>
      <c r="D190" s="2">
        <v>130000</v>
      </c>
      <c r="E190" s="2">
        <f t="shared" si="4"/>
        <v>17836000</v>
      </c>
    </row>
    <row r="191" spans="1:5" ht="11.25">
      <c r="A191" s="29" t="s">
        <v>2762</v>
      </c>
      <c r="B191" s="13" t="s">
        <v>6</v>
      </c>
      <c r="C191" s="14">
        <v>0.25</v>
      </c>
      <c r="D191" s="2">
        <v>30679130.43</v>
      </c>
      <c r="E191" s="2">
        <f t="shared" si="4"/>
        <v>8590156.5204</v>
      </c>
    </row>
    <row r="192" spans="1:5" ht="11.25">
      <c r="A192" s="29" t="s">
        <v>2763</v>
      </c>
      <c r="B192" s="13" t="s">
        <v>54</v>
      </c>
      <c r="C192" s="14">
        <v>50</v>
      </c>
      <c r="D192" s="2">
        <v>95000</v>
      </c>
      <c r="E192" s="2">
        <f t="shared" si="4"/>
        <v>5320000.000000001</v>
      </c>
    </row>
    <row r="193" spans="1:5" ht="11.25">
      <c r="A193" s="29" t="s">
        <v>2764</v>
      </c>
      <c r="B193" s="13" t="s">
        <v>54</v>
      </c>
      <c r="C193" s="14">
        <v>37.5</v>
      </c>
      <c r="D193" s="2">
        <v>95000</v>
      </c>
      <c r="E193" s="2">
        <f t="shared" si="4"/>
        <v>3990000.0000000005</v>
      </c>
    </row>
    <row r="194" spans="1:5" ht="11.25">
      <c r="A194" s="29" t="s">
        <v>2765</v>
      </c>
      <c r="B194" s="13" t="s">
        <v>54</v>
      </c>
      <c r="C194" s="14">
        <v>5</v>
      </c>
      <c r="D194" s="2">
        <v>600000</v>
      </c>
      <c r="E194" s="2">
        <f t="shared" si="4"/>
        <v>3360000.0000000005</v>
      </c>
    </row>
    <row r="195" spans="1:5" s="4" customFormat="1" ht="11.25">
      <c r="A195" s="30" t="s">
        <v>57</v>
      </c>
      <c r="B195" s="10"/>
      <c r="C195" s="43"/>
      <c r="D195" s="12"/>
      <c r="E195" s="1">
        <f>SUM(E196:E382)</f>
        <v>26676041840</v>
      </c>
    </row>
    <row r="196" spans="1:5" ht="11.25">
      <c r="A196" s="27" t="s">
        <v>59</v>
      </c>
      <c r="B196" s="16" t="s">
        <v>58</v>
      </c>
      <c r="C196" s="14">
        <v>70</v>
      </c>
      <c r="D196" s="2">
        <v>9000000</v>
      </c>
      <c r="E196" s="2">
        <f t="shared" si="4"/>
        <v>705600000.0000001</v>
      </c>
    </row>
    <row r="197" spans="1:5" ht="11.25">
      <c r="A197" s="27" t="s">
        <v>60</v>
      </c>
      <c r="B197" s="16" t="s">
        <v>58</v>
      </c>
      <c r="C197" s="14">
        <v>24</v>
      </c>
      <c r="D197" s="2">
        <v>35000000</v>
      </c>
      <c r="E197" s="2">
        <f t="shared" si="4"/>
        <v>940800000.0000001</v>
      </c>
    </row>
    <row r="198" spans="1:5" ht="11.25">
      <c r="A198" s="27" t="s">
        <v>61</v>
      </c>
      <c r="B198" s="16" t="s">
        <v>58</v>
      </c>
      <c r="C198" s="14">
        <v>15</v>
      </c>
      <c r="D198" s="2">
        <v>45000000</v>
      </c>
      <c r="E198" s="2">
        <f t="shared" si="4"/>
        <v>756000000.0000001</v>
      </c>
    </row>
    <row r="199" spans="1:5" ht="11.25">
      <c r="A199" s="27" t="s">
        <v>62</v>
      </c>
      <c r="B199" s="16" t="s">
        <v>58</v>
      </c>
      <c r="C199" s="14">
        <v>80</v>
      </c>
      <c r="D199" s="2">
        <v>10000000</v>
      </c>
      <c r="E199" s="2">
        <f t="shared" si="4"/>
        <v>896000000.0000001</v>
      </c>
    </row>
    <row r="200" spans="1:5" ht="11.25">
      <c r="A200" s="27" t="s">
        <v>63</v>
      </c>
      <c r="B200" s="16" t="s">
        <v>58</v>
      </c>
      <c r="C200" s="14">
        <v>24</v>
      </c>
      <c r="D200" s="2">
        <v>24000000</v>
      </c>
      <c r="E200" s="2">
        <f t="shared" si="4"/>
        <v>645120000.0000001</v>
      </c>
    </row>
    <row r="201" spans="1:5" ht="11.25">
      <c r="A201" s="27" t="s">
        <v>64</v>
      </c>
      <c r="B201" s="16" t="s">
        <v>58</v>
      </c>
      <c r="C201" s="14">
        <v>4</v>
      </c>
      <c r="D201" s="2">
        <v>50000000</v>
      </c>
      <c r="E201" s="2">
        <f t="shared" si="4"/>
        <v>224000000.00000003</v>
      </c>
    </row>
    <row r="202" spans="1:5" ht="11.25">
      <c r="A202" s="27" t="s">
        <v>65</v>
      </c>
      <c r="B202" s="16" t="s">
        <v>58</v>
      </c>
      <c r="C202" s="14">
        <v>2</v>
      </c>
      <c r="D202" s="2">
        <v>120000000</v>
      </c>
      <c r="E202" s="2">
        <f t="shared" si="4"/>
        <v>268800000</v>
      </c>
    </row>
    <row r="203" spans="1:5" ht="11.25">
      <c r="A203" s="27" t="s">
        <v>66</v>
      </c>
      <c r="B203" s="16" t="s">
        <v>58</v>
      </c>
      <c r="C203" s="14">
        <v>4</v>
      </c>
      <c r="D203" s="2">
        <v>25000000</v>
      </c>
      <c r="E203" s="2">
        <f t="shared" si="4"/>
        <v>112000000.00000001</v>
      </c>
    </row>
    <row r="204" spans="1:5" ht="11.25">
      <c r="A204" s="27" t="s">
        <v>68</v>
      </c>
      <c r="B204" s="16" t="s">
        <v>58</v>
      </c>
      <c r="C204" s="14">
        <v>8</v>
      </c>
      <c r="D204" s="2">
        <v>12500000</v>
      </c>
      <c r="E204" s="2">
        <f t="shared" si="4"/>
        <v>112000000.00000001</v>
      </c>
    </row>
    <row r="205" spans="1:5" ht="11.25">
      <c r="A205" s="27" t="s">
        <v>69</v>
      </c>
      <c r="B205" s="16" t="s">
        <v>58</v>
      </c>
      <c r="C205" s="14">
        <v>12</v>
      </c>
      <c r="D205" s="2">
        <v>28000000</v>
      </c>
      <c r="E205" s="2">
        <f t="shared" si="4"/>
        <v>376320000.00000006</v>
      </c>
    </row>
    <row r="206" spans="1:5" ht="11.25">
      <c r="A206" s="27" t="s">
        <v>70</v>
      </c>
      <c r="B206" s="16" t="s">
        <v>58</v>
      </c>
      <c r="C206" s="14">
        <v>30</v>
      </c>
      <c r="D206" s="2">
        <v>2600000</v>
      </c>
      <c r="E206" s="2">
        <f t="shared" si="4"/>
        <v>87360000.00000001</v>
      </c>
    </row>
    <row r="207" spans="1:5" ht="11.25">
      <c r="A207" s="27" t="s">
        <v>74</v>
      </c>
      <c r="B207" s="16" t="s">
        <v>58</v>
      </c>
      <c r="C207" s="14">
        <v>2</v>
      </c>
      <c r="D207" s="2">
        <v>150000000</v>
      </c>
      <c r="E207" s="2">
        <f t="shared" si="4"/>
        <v>336000000.00000006</v>
      </c>
    </row>
    <row r="208" spans="1:5" ht="11.25">
      <c r="A208" s="27" t="s">
        <v>76</v>
      </c>
      <c r="B208" s="16" t="s">
        <v>58</v>
      </c>
      <c r="C208" s="14">
        <v>4</v>
      </c>
      <c r="D208" s="2">
        <v>35000000</v>
      </c>
      <c r="E208" s="2">
        <f t="shared" si="4"/>
        <v>156800000.00000003</v>
      </c>
    </row>
    <row r="209" spans="1:5" ht="11.25">
      <c r="A209" s="27" t="s">
        <v>77</v>
      </c>
      <c r="B209" s="16" t="s">
        <v>58</v>
      </c>
      <c r="C209" s="14">
        <v>4</v>
      </c>
      <c r="D209" s="2">
        <v>35000000</v>
      </c>
      <c r="E209" s="2">
        <f t="shared" si="4"/>
        <v>156800000.00000003</v>
      </c>
    </row>
    <row r="210" spans="1:5" ht="11.25">
      <c r="A210" s="27" t="s">
        <v>78</v>
      </c>
      <c r="B210" s="16" t="s">
        <v>58</v>
      </c>
      <c r="C210" s="14">
        <v>10</v>
      </c>
      <c r="D210" s="2">
        <v>7500000</v>
      </c>
      <c r="E210" s="2">
        <f t="shared" si="4"/>
        <v>84000000.00000001</v>
      </c>
    </row>
    <row r="211" spans="1:5" ht="11.25">
      <c r="A211" s="27" t="s">
        <v>79</v>
      </c>
      <c r="B211" s="16" t="s">
        <v>58</v>
      </c>
      <c r="C211" s="14">
        <v>2</v>
      </c>
      <c r="D211" s="2">
        <v>37000000</v>
      </c>
      <c r="E211" s="2">
        <f t="shared" si="4"/>
        <v>82880000.00000001</v>
      </c>
    </row>
    <row r="212" spans="1:5" ht="11.25">
      <c r="A212" s="27" t="s">
        <v>80</v>
      </c>
      <c r="B212" s="16" t="s">
        <v>81</v>
      </c>
      <c r="C212" s="14">
        <v>1000</v>
      </c>
      <c r="D212" s="2">
        <v>220000</v>
      </c>
      <c r="E212" s="2">
        <f t="shared" si="4"/>
        <v>246400000.00000003</v>
      </c>
    </row>
    <row r="213" spans="1:5" ht="22.5">
      <c r="A213" s="27" t="s">
        <v>82</v>
      </c>
      <c r="B213" s="16" t="s">
        <v>58</v>
      </c>
      <c r="C213" s="14">
        <v>100</v>
      </c>
      <c r="D213" s="2">
        <v>700000</v>
      </c>
      <c r="E213" s="2">
        <f t="shared" si="4"/>
        <v>78400000.00000001</v>
      </c>
    </row>
    <row r="214" spans="1:5" ht="11.25">
      <c r="A214" s="27" t="s">
        <v>83</v>
      </c>
      <c r="B214" s="16" t="s">
        <v>58</v>
      </c>
      <c r="C214" s="14">
        <v>2</v>
      </c>
      <c r="D214" s="2">
        <v>47000000</v>
      </c>
      <c r="E214" s="2">
        <f t="shared" si="4"/>
        <v>105280000.00000001</v>
      </c>
    </row>
    <row r="215" spans="1:5" ht="11.25">
      <c r="A215" s="27" t="s">
        <v>84</v>
      </c>
      <c r="B215" s="16" t="s">
        <v>67</v>
      </c>
      <c r="C215" s="14">
        <v>40</v>
      </c>
      <c r="D215" s="2">
        <v>1100000</v>
      </c>
      <c r="E215" s="2">
        <f t="shared" si="4"/>
        <v>49280000.00000001</v>
      </c>
    </row>
    <row r="216" spans="1:5" ht="11.25">
      <c r="A216" s="27" t="s">
        <v>85</v>
      </c>
      <c r="B216" s="16" t="s">
        <v>58</v>
      </c>
      <c r="C216" s="14">
        <v>200</v>
      </c>
      <c r="D216" s="2">
        <v>285000</v>
      </c>
      <c r="E216" s="2">
        <f t="shared" si="4"/>
        <v>63840000.00000001</v>
      </c>
    </row>
    <row r="217" spans="1:5" ht="22.5">
      <c r="A217" s="27" t="s">
        <v>86</v>
      </c>
      <c r="B217" s="16" t="s">
        <v>58</v>
      </c>
      <c r="C217" s="14">
        <v>2</v>
      </c>
      <c r="D217" s="2">
        <v>80000000</v>
      </c>
      <c r="E217" s="2">
        <f aca="true" t="shared" si="5" ref="E217:E266">(C217*D217)*1.12</f>
        <v>179200000.00000003</v>
      </c>
    </row>
    <row r="218" spans="1:5" ht="11.25">
      <c r="A218" s="27" t="s">
        <v>87</v>
      </c>
      <c r="B218" s="16" t="s">
        <v>58</v>
      </c>
      <c r="C218" s="14">
        <v>2</v>
      </c>
      <c r="D218" s="2">
        <v>77000000</v>
      </c>
      <c r="E218" s="2">
        <f t="shared" si="5"/>
        <v>172480000.00000003</v>
      </c>
    </row>
    <row r="219" spans="1:5" ht="11.25">
      <c r="A219" s="27" t="s">
        <v>71</v>
      </c>
      <c r="B219" s="16" t="s">
        <v>58</v>
      </c>
      <c r="C219" s="14">
        <v>2</v>
      </c>
      <c r="D219" s="2">
        <v>77000000</v>
      </c>
      <c r="E219" s="2">
        <f t="shared" si="5"/>
        <v>172480000.00000003</v>
      </c>
    </row>
    <row r="220" spans="1:5" ht="11.25">
      <c r="A220" s="27" t="s">
        <v>72</v>
      </c>
      <c r="B220" s="16" t="s">
        <v>67</v>
      </c>
      <c r="C220" s="14">
        <v>2</v>
      </c>
      <c r="D220" s="2">
        <v>76000000</v>
      </c>
      <c r="E220" s="2">
        <f t="shared" si="5"/>
        <v>170240000.00000003</v>
      </c>
    </row>
    <row r="221" spans="1:5" ht="11.25">
      <c r="A221" s="27" t="s">
        <v>73</v>
      </c>
      <c r="B221" s="16" t="s">
        <v>58</v>
      </c>
      <c r="C221" s="14">
        <v>2</v>
      </c>
      <c r="D221" s="2">
        <v>75000000</v>
      </c>
      <c r="E221" s="2">
        <f t="shared" si="5"/>
        <v>168000000.00000003</v>
      </c>
    </row>
    <row r="222" spans="1:5" ht="11.25">
      <c r="A222" s="27" t="s">
        <v>79</v>
      </c>
      <c r="B222" s="16" t="s">
        <v>58</v>
      </c>
      <c r="C222" s="14">
        <v>2</v>
      </c>
      <c r="D222" s="2">
        <v>37000000</v>
      </c>
      <c r="E222" s="2">
        <f t="shared" si="5"/>
        <v>82880000.00000001</v>
      </c>
    </row>
    <row r="223" spans="1:5" ht="11.25">
      <c r="A223" s="27" t="s">
        <v>89</v>
      </c>
      <c r="B223" s="16" t="s">
        <v>67</v>
      </c>
      <c r="C223" s="14">
        <v>1</v>
      </c>
      <c r="D223" s="2">
        <v>135000000</v>
      </c>
      <c r="E223" s="2">
        <f t="shared" si="5"/>
        <v>151200000</v>
      </c>
    </row>
    <row r="224" spans="1:5" ht="11.25">
      <c r="A224" s="27" t="s">
        <v>90</v>
      </c>
      <c r="B224" s="16" t="s">
        <v>58</v>
      </c>
      <c r="C224" s="14">
        <v>20</v>
      </c>
      <c r="D224" s="2">
        <v>2200000</v>
      </c>
      <c r="E224" s="2">
        <f t="shared" si="5"/>
        <v>49280000.00000001</v>
      </c>
    </row>
    <row r="225" spans="1:5" ht="11.25">
      <c r="A225" s="27" t="s">
        <v>91</v>
      </c>
      <c r="B225" s="16" t="s">
        <v>58</v>
      </c>
      <c r="C225" s="14">
        <v>1</v>
      </c>
      <c r="D225" s="2">
        <v>130000000</v>
      </c>
      <c r="E225" s="2">
        <f t="shared" si="5"/>
        <v>145600000</v>
      </c>
    </row>
    <row r="226" spans="1:5" ht="11.25">
      <c r="A226" s="27" t="s">
        <v>92</v>
      </c>
      <c r="B226" s="16" t="s">
        <v>58</v>
      </c>
      <c r="C226" s="14">
        <v>1</v>
      </c>
      <c r="D226" s="2">
        <v>35200000</v>
      </c>
      <c r="E226" s="2">
        <f t="shared" si="5"/>
        <v>39424000.00000001</v>
      </c>
    </row>
    <row r="227" spans="1:5" ht="11.25">
      <c r="A227" s="27" t="s">
        <v>93</v>
      </c>
      <c r="B227" s="16" t="s">
        <v>58</v>
      </c>
      <c r="C227" s="14">
        <v>2</v>
      </c>
      <c r="D227" s="2">
        <v>25000000</v>
      </c>
      <c r="E227" s="2">
        <f t="shared" si="5"/>
        <v>56000000.00000001</v>
      </c>
    </row>
    <row r="228" spans="1:5" ht="11.25">
      <c r="A228" s="27" t="s">
        <v>94</v>
      </c>
      <c r="B228" s="16" t="s">
        <v>75</v>
      </c>
      <c r="C228" s="14">
        <v>8</v>
      </c>
      <c r="D228" s="2">
        <v>10000000</v>
      </c>
      <c r="E228" s="2">
        <f t="shared" si="5"/>
        <v>89600000.00000001</v>
      </c>
    </row>
    <row r="229" spans="1:5" ht="11.25">
      <c r="A229" s="27" t="s">
        <v>95</v>
      </c>
      <c r="B229" s="16" t="s">
        <v>81</v>
      </c>
      <c r="C229" s="14">
        <v>1000</v>
      </c>
      <c r="D229" s="2">
        <v>75000</v>
      </c>
      <c r="E229" s="2">
        <f t="shared" si="5"/>
        <v>84000000.00000001</v>
      </c>
    </row>
    <row r="230" spans="1:5" ht="11.25">
      <c r="A230" s="27" t="s">
        <v>96</v>
      </c>
      <c r="B230" s="16" t="s">
        <v>58</v>
      </c>
      <c r="C230" s="14">
        <v>1</v>
      </c>
      <c r="D230" s="2">
        <v>90000000</v>
      </c>
      <c r="E230" s="2">
        <f t="shared" si="5"/>
        <v>100800000.00000001</v>
      </c>
    </row>
    <row r="231" spans="1:5" ht="11.25">
      <c r="A231" s="27" t="s">
        <v>97</v>
      </c>
      <c r="B231" s="16" t="s">
        <v>58</v>
      </c>
      <c r="C231" s="14">
        <v>30</v>
      </c>
      <c r="D231" s="2">
        <v>1500000</v>
      </c>
      <c r="E231" s="2">
        <f t="shared" si="5"/>
        <v>50400000.00000001</v>
      </c>
    </row>
    <row r="232" spans="1:5" ht="11.25">
      <c r="A232" s="27" t="s">
        <v>61</v>
      </c>
      <c r="B232" s="16" t="s">
        <v>58</v>
      </c>
      <c r="C232" s="14">
        <v>2</v>
      </c>
      <c r="D232" s="2">
        <v>45000000</v>
      </c>
      <c r="E232" s="2">
        <f t="shared" si="5"/>
        <v>100800000.00000001</v>
      </c>
    </row>
    <row r="233" spans="1:5" ht="11.25">
      <c r="A233" s="27" t="s">
        <v>98</v>
      </c>
      <c r="B233" s="16" t="s">
        <v>58</v>
      </c>
      <c r="C233" s="14">
        <v>30</v>
      </c>
      <c r="D233" s="2">
        <v>1500000</v>
      </c>
      <c r="E233" s="2">
        <f t="shared" si="5"/>
        <v>50400000.00000001</v>
      </c>
    </row>
    <row r="234" spans="1:5" ht="11.25">
      <c r="A234" s="27" t="s">
        <v>99</v>
      </c>
      <c r="B234" s="16" t="s">
        <v>58</v>
      </c>
      <c r="C234" s="14">
        <v>30</v>
      </c>
      <c r="D234" s="2">
        <v>1500000</v>
      </c>
      <c r="E234" s="2">
        <f t="shared" si="5"/>
        <v>50400000.00000001</v>
      </c>
    </row>
    <row r="235" spans="1:5" ht="11.25">
      <c r="A235" s="27" t="s">
        <v>100</v>
      </c>
      <c r="B235" s="16" t="s">
        <v>58</v>
      </c>
      <c r="C235" s="14">
        <v>30</v>
      </c>
      <c r="D235" s="2">
        <v>1500000</v>
      </c>
      <c r="E235" s="2">
        <f t="shared" si="5"/>
        <v>50400000.00000001</v>
      </c>
    </row>
    <row r="236" spans="1:5" ht="11.25">
      <c r="A236" s="27" t="s">
        <v>101</v>
      </c>
      <c r="B236" s="16" t="s">
        <v>58</v>
      </c>
      <c r="C236" s="14">
        <v>5</v>
      </c>
      <c r="D236" s="2">
        <v>4500000</v>
      </c>
      <c r="E236" s="2">
        <f t="shared" si="5"/>
        <v>25200000.000000004</v>
      </c>
    </row>
    <row r="237" spans="1:5" ht="11.25">
      <c r="A237" s="27" t="s">
        <v>102</v>
      </c>
      <c r="B237" s="16" t="s">
        <v>58</v>
      </c>
      <c r="C237" s="14">
        <v>50</v>
      </c>
      <c r="D237" s="2">
        <v>350000</v>
      </c>
      <c r="E237" s="2">
        <f t="shared" si="5"/>
        <v>19600000.000000004</v>
      </c>
    </row>
    <row r="238" spans="1:5" ht="11.25">
      <c r="A238" s="27" t="s">
        <v>103</v>
      </c>
      <c r="B238" s="16" t="s">
        <v>104</v>
      </c>
      <c r="C238" s="14">
        <v>200</v>
      </c>
      <c r="D238" s="2">
        <v>145000</v>
      </c>
      <c r="E238" s="2">
        <f t="shared" si="5"/>
        <v>32480000.000000004</v>
      </c>
    </row>
    <row r="239" spans="1:5" ht="11.25">
      <c r="A239" s="27" t="s">
        <v>105</v>
      </c>
      <c r="B239" s="16" t="s">
        <v>58</v>
      </c>
      <c r="C239" s="14">
        <v>20</v>
      </c>
      <c r="D239" s="2">
        <v>4000000</v>
      </c>
      <c r="E239" s="2">
        <f t="shared" si="5"/>
        <v>89600000.00000001</v>
      </c>
    </row>
    <row r="240" spans="1:5" ht="11.25">
      <c r="A240" s="27" t="s">
        <v>106</v>
      </c>
      <c r="B240" s="16" t="s">
        <v>58</v>
      </c>
      <c r="C240" s="14">
        <v>20</v>
      </c>
      <c r="D240" s="2">
        <v>4000000</v>
      </c>
      <c r="E240" s="2">
        <f t="shared" si="5"/>
        <v>89600000.00000001</v>
      </c>
    </row>
    <row r="241" spans="1:5" ht="11.25">
      <c r="A241" s="27" t="s">
        <v>107</v>
      </c>
      <c r="B241" s="16" t="s">
        <v>58</v>
      </c>
      <c r="C241" s="14">
        <v>20</v>
      </c>
      <c r="D241" s="2">
        <v>4000000</v>
      </c>
      <c r="E241" s="2">
        <f t="shared" si="5"/>
        <v>89600000.00000001</v>
      </c>
    </row>
    <row r="242" spans="1:5" ht="11.25">
      <c r="A242" s="27" t="s">
        <v>108</v>
      </c>
      <c r="B242" s="16" t="s">
        <v>58</v>
      </c>
      <c r="C242" s="14">
        <v>20</v>
      </c>
      <c r="D242" s="2">
        <v>4000000</v>
      </c>
      <c r="E242" s="2">
        <f t="shared" si="5"/>
        <v>89600000.00000001</v>
      </c>
    </row>
    <row r="243" spans="1:5" ht="11.25">
      <c r="A243" s="27" t="s">
        <v>109</v>
      </c>
      <c r="B243" s="16" t="s">
        <v>58</v>
      </c>
      <c r="C243" s="14">
        <v>2</v>
      </c>
      <c r="D243" s="2">
        <v>19000000</v>
      </c>
      <c r="E243" s="2">
        <f t="shared" si="5"/>
        <v>42560000.00000001</v>
      </c>
    </row>
    <row r="244" spans="1:5" ht="11.25">
      <c r="A244" s="27" t="s">
        <v>110</v>
      </c>
      <c r="B244" s="16" t="s">
        <v>58</v>
      </c>
      <c r="C244" s="14">
        <v>2</v>
      </c>
      <c r="D244" s="2">
        <v>19000000</v>
      </c>
      <c r="E244" s="2">
        <f t="shared" si="5"/>
        <v>42560000.00000001</v>
      </c>
    </row>
    <row r="245" spans="1:5" ht="11.25">
      <c r="A245" s="27" t="s">
        <v>111</v>
      </c>
      <c r="B245" s="16" t="s">
        <v>58</v>
      </c>
      <c r="C245" s="14">
        <v>2</v>
      </c>
      <c r="D245" s="2">
        <v>19000000</v>
      </c>
      <c r="E245" s="2">
        <f t="shared" si="5"/>
        <v>42560000.00000001</v>
      </c>
    </row>
    <row r="246" spans="1:5" ht="11.25">
      <c r="A246" s="27" t="s">
        <v>112</v>
      </c>
      <c r="B246" s="16" t="s">
        <v>58</v>
      </c>
      <c r="C246" s="14">
        <v>2</v>
      </c>
      <c r="D246" s="2">
        <v>19000000</v>
      </c>
      <c r="E246" s="2">
        <f t="shared" si="5"/>
        <v>42560000.00000001</v>
      </c>
    </row>
    <row r="247" spans="1:5" ht="11.25">
      <c r="A247" s="27" t="s">
        <v>113</v>
      </c>
      <c r="B247" s="16" t="s">
        <v>114</v>
      </c>
      <c r="C247" s="14">
        <v>1.9</v>
      </c>
      <c r="D247" s="2">
        <v>40000000</v>
      </c>
      <c r="E247" s="2">
        <f t="shared" si="5"/>
        <v>85120000.00000001</v>
      </c>
    </row>
    <row r="248" spans="1:5" ht="11.25">
      <c r="A248" s="27" t="s">
        <v>115</v>
      </c>
      <c r="B248" s="16" t="s">
        <v>114</v>
      </c>
      <c r="C248" s="14">
        <v>1</v>
      </c>
      <c r="D248" s="2">
        <v>23000000</v>
      </c>
      <c r="E248" s="2">
        <f t="shared" si="5"/>
        <v>25760000.000000004</v>
      </c>
    </row>
    <row r="249" spans="1:5" ht="11.25">
      <c r="A249" s="27" t="s">
        <v>117</v>
      </c>
      <c r="B249" s="16" t="s">
        <v>58</v>
      </c>
      <c r="C249" s="14">
        <v>20</v>
      </c>
      <c r="D249" s="2">
        <v>1100000</v>
      </c>
      <c r="E249" s="2">
        <f t="shared" si="5"/>
        <v>24640000.000000004</v>
      </c>
    </row>
    <row r="250" spans="1:5" ht="22.5">
      <c r="A250" s="27" t="s">
        <v>118</v>
      </c>
      <c r="B250" s="16" t="s">
        <v>58</v>
      </c>
      <c r="C250" s="14">
        <v>50</v>
      </c>
      <c r="D250" s="2">
        <v>1400000</v>
      </c>
      <c r="E250" s="2">
        <f t="shared" si="5"/>
        <v>78400000.00000001</v>
      </c>
    </row>
    <row r="251" spans="1:5" ht="22.5">
      <c r="A251" s="27" t="s">
        <v>119</v>
      </c>
      <c r="B251" s="16" t="s">
        <v>58</v>
      </c>
      <c r="C251" s="14">
        <v>30</v>
      </c>
      <c r="D251" s="2">
        <v>700000</v>
      </c>
      <c r="E251" s="2">
        <f t="shared" si="5"/>
        <v>23520000.000000004</v>
      </c>
    </row>
    <row r="252" spans="1:5" ht="22.5">
      <c r="A252" s="27" t="s">
        <v>120</v>
      </c>
      <c r="B252" s="16" t="s">
        <v>58</v>
      </c>
      <c r="C252" s="14">
        <v>10</v>
      </c>
      <c r="D252" s="2">
        <v>1400000</v>
      </c>
      <c r="E252" s="2">
        <f t="shared" si="5"/>
        <v>15680000.000000002</v>
      </c>
    </row>
    <row r="253" spans="1:5" ht="11.25">
      <c r="A253" s="27" t="s">
        <v>121</v>
      </c>
      <c r="B253" s="16" t="s">
        <v>54</v>
      </c>
      <c r="C253" s="14">
        <v>1000</v>
      </c>
      <c r="D253" s="2">
        <v>70000</v>
      </c>
      <c r="E253" s="2">
        <f t="shared" si="5"/>
        <v>78400000.00000001</v>
      </c>
    </row>
    <row r="254" spans="1:5" ht="22.5">
      <c r="A254" s="27" t="s">
        <v>122</v>
      </c>
      <c r="B254" s="16" t="s">
        <v>58</v>
      </c>
      <c r="C254" s="14">
        <v>25</v>
      </c>
      <c r="D254" s="2">
        <v>700000</v>
      </c>
      <c r="E254" s="2">
        <f t="shared" si="5"/>
        <v>19600000.000000004</v>
      </c>
    </row>
    <row r="255" spans="1:5" ht="11.25">
      <c r="A255" s="27" t="s">
        <v>123</v>
      </c>
      <c r="B255" s="16" t="s">
        <v>58</v>
      </c>
      <c r="C255" s="14">
        <v>25</v>
      </c>
      <c r="D255" s="2">
        <v>700000</v>
      </c>
      <c r="E255" s="2">
        <f t="shared" si="5"/>
        <v>19600000.000000004</v>
      </c>
    </row>
    <row r="256" spans="1:5" ht="11.25">
      <c r="A256" s="27" t="s">
        <v>124</v>
      </c>
      <c r="B256" s="16" t="s">
        <v>58</v>
      </c>
      <c r="C256" s="14">
        <v>8</v>
      </c>
      <c r="D256" s="2">
        <v>10000000</v>
      </c>
      <c r="E256" s="2">
        <f t="shared" si="5"/>
        <v>89600000.00000001</v>
      </c>
    </row>
    <row r="257" spans="1:5" ht="22.5">
      <c r="A257" s="27" t="s">
        <v>125</v>
      </c>
      <c r="B257" s="16" t="s">
        <v>58</v>
      </c>
      <c r="C257" s="14">
        <v>20</v>
      </c>
      <c r="D257" s="2">
        <v>700000</v>
      </c>
      <c r="E257" s="2">
        <f t="shared" si="5"/>
        <v>15680000.000000002</v>
      </c>
    </row>
    <row r="258" spans="1:5" ht="22.5">
      <c r="A258" s="27" t="s">
        <v>126</v>
      </c>
      <c r="B258" s="16" t="s">
        <v>58</v>
      </c>
      <c r="C258" s="14">
        <v>20</v>
      </c>
      <c r="D258" s="2">
        <v>700000</v>
      </c>
      <c r="E258" s="2">
        <f t="shared" si="5"/>
        <v>15680000.000000002</v>
      </c>
    </row>
    <row r="259" spans="1:5" ht="22.5">
      <c r="A259" s="27" t="s">
        <v>127</v>
      </c>
      <c r="B259" s="16" t="s">
        <v>58</v>
      </c>
      <c r="C259" s="14">
        <v>20</v>
      </c>
      <c r="D259" s="2">
        <v>700000</v>
      </c>
      <c r="E259" s="2">
        <f t="shared" si="5"/>
        <v>15680000.000000002</v>
      </c>
    </row>
    <row r="260" spans="1:5" ht="22.5">
      <c r="A260" s="27" t="s">
        <v>128</v>
      </c>
      <c r="B260" s="16" t="s">
        <v>58</v>
      </c>
      <c r="C260" s="14">
        <v>20</v>
      </c>
      <c r="D260" s="2">
        <v>700000</v>
      </c>
      <c r="E260" s="2">
        <f t="shared" si="5"/>
        <v>15680000.000000002</v>
      </c>
    </row>
    <row r="261" spans="1:5" ht="11.25">
      <c r="A261" s="27" t="s">
        <v>129</v>
      </c>
      <c r="B261" s="16" t="s">
        <v>58</v>
      </c>
      <c r="C261" s="14">
        <v>20</v>
      </c>
      <c r="D261" s="2">
        <v>1400000</v>
      </c>
      <c r="E261" s="2">
        <f t="shared" si="5"/>
        <v>31360000.000000004</v>
      </c>
    </row>
    <row r="262" spans="1:5" ht="11.25">
      <c r="A262" s="27" t="s">
        <v>130</v>
      </c>
      <c r="B262" s="16" t="s">
        <v>81</v>
      </c>
      <c r="C262" s="14">
        <v>7.5</v>
      </c>
      <c r="D262" s="2">
        <v>1375000</v>
      </c>
      <c r="E262" s="2">
        <f t="shared" si="5"/>
        <v>11550000.000000002</v>
      </c>
    </row>
    <row r="263" spans="1:5" ht="11.25">
      <c r="A263" s="27" t="s">
        <v>131</v>
      </c>
      <c r="B263" s="16" t="s">
        <v>81</v>
      </c>
      <c r="C263" s="14">
        <v>7.5</v>
      </c>
      <c r="D263" s="2">
        <v>1375000</v>
      </c>
      <c r="E263" s="2">
        <f t="shared" si="5"/>
        <v>11550000.000000002</v>
      </c>
    </row>
    <row r="264" spans="1:5" ht="11.25">
      <c r="A264" s="27" t="s">
        <v>132</v>
      </c>
      <c r="B264" s="16" t="s">
        <v>81</v>
      </c>
      <c r="C264" s="14">
        <v>7.5</v>
      </c>
      <c r="D264" s="2">
        <v>1375000</v>
      </c>
      <c r="E264" s="2">
        <f t="shared" si="5"/>
        <v>11550000.000000002</v>
      </c>
    </row>
    <row r="265" spans="1:5" ht="11.25">
      <c r="A265" s="27" t="s">
        <v>133</v>
      </c>
      <c r="B265" s="16" t="s">
        <v>81</v>
      </c>
      <c r="C265" s="14">
        <v>7.5</v>
      </c>
      <c r="D265" s="2">
        <v>1375000</v>
      </c>
      <c r="E265" s="2">
        <f t="shared" si="5"/>
        <v>11550000.000000002</v>
      </c>
    </row>
    <row r="266" spans="1:5" ht="11.25">
      <c r="A266" s="27" t="s">
        <v>134</v>
      </c>
      <c r="B266" s="16" t="s">
        <v>81</v>
      </c>
      <c r="C266" s="14">
        <v>7.5</v>
      </c>
      <c r="D266" s="2">
        <v>1375000</v>
      </c>
      <c r="E266" s="2">
        <f t="shared" si="5"/>
        <v>11550000.000000002</v>
      </c>
    </row>
    <row r="267" spans="1:5" ht="11.25">
      <c r="A267" s="27" t="s">
        <v>135</v>
      </c>
      <c r="B267" s="16" t="s">
        <v>81</v>
      </c>
      <c r="C267" s="14">
        <v>7.5</v>
      </c>
      <c r="D267" s="2">
        <v>1375000</v>
      </c>
      <c r="E267" s="2">
        <f aca="true" t="shared" si="6" ref="E267:E327">(C267*D267)*1.12</f>
        <v>11550000.000000002</v>
      </c>
    </row>
    <row r="268" spans="1:5" ht="11.25">
      <c r="A268" s="27" t="s">
        <v>136</v>
      </c>
      <c r="B268" s="16" t="s">
        <v>81</v>
      </c>
      <c r="C268" s="14">
        <v>7.5</v>
      </c>
      <c r="D268" s="2">
        <v>1375000</v>
      </c>
      <c r="E268" s="2">
        <f t="shared" si="6"/>
        <v>11550000.000000002</v>
      </c>
    </row>
    <row r="269" spans="1:5" ht="11.25">
      <c r="A269" s="27" t="s">
        <v>137</v>
      </c>
      <c r="B269" s="16" t="s">
        <v>81</v>
      </c>
      <c r="C269" s="14">
        <v>7.5</v>
      </c>
      <c r="D269" s="2">
        <v>1375000</v>
      </c>
      <c r="E269" s="2">
        <f t="shared" si="6"/>
        <v>11550000.000000002</v>
      </c>
    </row>
    <row r="270" spans="1:5" ht="11.25">
      <c r="A270" s="27" t="s">
        <v>138</v>
      </c>
      <c r="B270" s="16" t="s">
        <v>81</v>
      </c>
      <c r="C270" s="14">
        <v>7.5</v>
      </c>
      <c r="D270" s="2">
        <v>1375000</v>
      </c>
      <c r="E270" s="2">
        <f t="shared" si="6"/>
        <v>11550000.000000002</v>
      </c>
    </row>
    <row r="271" spans="1:5" ht="11.25">
      <c r="A271" s="27" t="s">
        <v>139</v>
      </c>
      <c r="B271" s="16" t="s">
        <v>81</v>
      </c>
      <c r="C271" s="14">
        <v>7.5</v>
      </c>
      <c r="D271" s="2">
        <v>1375000</v>
      </c>
      <c r="E271" s="2">
        <f t="shared" si="6"/>
        <v>11550000.000000002</v>
      </c>
    </row>
    <row r="272" spans="1:5" ht="11.25">
      <c r="A272" s="27" t="s">
        <v>140</v>
      </c>
      <c r="B272" s="16" t="s">
        <v>81</v>
      </c>
      <c r="C272" s="14">
        <v>7.5</v>
      </c>
      <c r="D272" s="2">
        <v>1375000</v>
      </c>
      <c r="E272" s="2">
        <f t="shared" si="6"/>
        <v>11550000.000000002</v>
      </c>
    </row>
    <row r="273" spans="1:5" ht="11.25">
      <c r="A273" s="27" t="s">
        <v>141</v>
      </c>
      <c r="B273" s="16" t="s">
        <v>81</v>
      </c>
      <c r="C273" s="14">
        <v>7.5</v>
      </c>
      <c r="D273" s="2">
        <v>1375000</v>
      </c>
      <c r="E273" s="2">
        <f t="shared" si="6"/>
        <v>11550000.000000002</v>
      </c>
    </row>
    <row r="274" spans="1:5" ht="11.25">
      <c r="A274" s="27" t="s">
        <v>142</v>
      </c>
      <c r="B274" s="16" t="s">
        <v>81</v>
      </c>
      <c r="C274" s="14">
        <v>7.5</v>
      </c>
      <c r="D274" s="2">
        <v>1375000</v>
      </c>
      <c r="E274" s="2">
        <f t="shared" si="6"/>
        <v>11550000.000000002</v>
      </c>
    </row>
    <row r="275" spans="1:5" ht="11.25">
      <c r="A275" s="27" t="s">
        <v>143</v>
      </c>
      <c r="B275" s="16" t="s">
        <v>81</v>
      </c>
      <c r="C275" s="14">
        <v>7.5</v>
      </c>
      <c r="D275" s="2">
        <v>1375000</v>
      </c>
      <c r="E275" s="2">
        <f t="shared" si="6"/>
        <v>11550000.000000002</v>
      </c>
    </row>
    <row r="276" spans="1:5" ht="11.25">
      <c r="A276" s="27" t="s">
        <v>144</v>
      </c>
      <c r="B276" s="16" t="s">
        <v>81</v>
      </c>
      <c r="C276" s="14">
        <v>7.5</v>
      </c>
      <c r="D276" s="2">
        <v>1375000</v>
      </c>
      <c r="E276" s="2">
        <f t="shared" si="6"/>
        <v>11550000.000000002</v>
      </c>
    </row>
    <row r="277" spans="1:5" ht="11.25">
      <c r="A277" s="27" t="s">
        <v>145</v>
      </c>
      <c r="B277" s="16" t="s">
        <v>81</v>
      </c>
      <c r="C277" s="14">
        <v>7.5</v>
      </c>
      <c r="D277" s="2">
        <v>1375000</v>
      </c>
      <c r="E277" s="2">
        <f t="shared" si="6"/>
        <v>11550000.000000002</v>
      </c>
    </row>
    <row r="278" spans="1:5" ht="11.25">
      <c r="A278" s="27" t="s">
        <v>146</v>
      </c>
      <c r="B278" s="16" t="s">
        <v>81</v>
      </c>
      <c r="C278" s="14">
        <v>7.5</v>
      </c>
      <c r="D278" s="2">
        <v>1375000</v>
      </c>
      <c r="E278" s="2">
        <f t="shared" si="6"/>
        <v>11550000.000000002</v>
      </c>
    </row>
    <row r="279" spans="1:5" ht="11.25">
      <c r="A279" s="27" t="s">
        <v>147</v>
      </c>
      <c r="B279" s="16" t="s">
        <v>81</v>
      </c>
      <c r="C279" s="14">
        <v>7.5</v>
      </c>
      <c r="D279" s="2">
        <v>1375000</v>
      </c>
      <c r="E279" s="2">
        <f t="shared" si="6"/>
        <v>11550000.000000002</v>
      </c>
    </row>
    <row r="280" spans="1:5" ht="11.25">
      <c r="A280" s="27" t="s">
        <v>148</v>
      </c>
      <c r="B280" s="16" t="s">
        <v>81</v>
      </c>
      <c r="C280" s="14">
        <v>7.5</v>
      </c>
      <c r="D280" s="2">
        <v>1375000</v>
      </c>
      <c r="E280" s="2">
        <f t="shared" si="6"/>
        <v>11550000.000000002</v>
      </c>
    </row>
    <row r="281" spans="1:5" ht="11.25">
      <c r="A281" s="27" t="s">
        <v>149</v>
      </c>
      <c r="B281" s="16" t="s">
        <v>81</v>
      </c>
      <c r="C281" s="14">
        <v>7.5</v>
      </c>
      <c r="D281" s="2">
        <v>1375000</v>
      </c>
      <c r="E281" s="2">
        <f t="shared" si="6"/>
        <v>11550000.000000002</v>
      </c>
    </row>
    <row r="282" spans="1:5" ht="11.25">
      <c r="A282" s="27" t="s">
        <v>150</v>
      </c>
      <c r="B282" s="16" t="s">
        <v>81</v>
      </c>
      <c r="C282" s="14">
        <v>7.5</v>
      </c>
      <c r="D282" s="2">
        <v>1375000</v>
      </c>
      <c r="E282" s="2">
        <f t="shared" si="6"/>
        <v>11550000.000000002</v>
      </c>
    </row>
    <row r="283" spans="1:5" ht="11.25">
      <c r="A283" s="27" t="s">
        <v>151</v>
      </c>
      <c r="B283" s="16" t="s">
        <v>81</v>
      </c>
      <c r="C283" s="14">
        <v>7.5</v>
      </c>
      <c r="D283" s="2">
        <v>1375000</v>
      </c>
      <c r="E283" s="2">
        <f t="shared" si="6"/>
        <v>11550000.000000002</v>
      </c>
    </row>
    <row r="284" spans="1:5" ht="11.25">
      <c r="A284" s="27" t="s">
        <v>152</v>
      </c>
      <c r="B284" s="16" t="s">
        <v>81</v>
      </c>
      <c r="C284" s="14">
        <v>7.5</v>
      </c>
      <c r="D284" s="2">
        <v>1375000</v>
      </c>
      <c r="E284" s="2">
        <f t="shared" si="6"/>
        <v>11550000.000000002</v>
      </c>
    </row>
    <row r="285" spans="1:5" ht="11.25">
      <c r="A285" s="27" t="s">
        <v>153</v>
      </c>
      <c r="B285" s="16" t="s">
        <v>81</v>
      </c>
      <c r="C285" s="14">
        <v>7.5</v>
      </c>
      <c r="D285" s="2">
        <v>1375000</v>
      </c>
      <c r="E285" s="2">
        <f t="shared" si="6"/>
        <v>11550000.000000002</v>
      </c>
    </row>
    <row r="286" spans="1:5" ht="11.25">
      <c r="A286" s="27" t="s">
        <v>154</v>
      </c>
      <c r="B286" s="16" t="s">
        <v>81</v>
      </c>
      <c r="C286" s="14">
        <v>7.5</v>
      </c>
      <c r="D286" s="2">
        <v>1375000</v>
      </c>
      <c r="E286" s="2">
        <f t="shared" si="6"/>
        <v>11550000.000000002</v>
      </c>
    </row>
    <row r="287" spans="1:5" ht="11.25">
      <c r="A287" s="27" t="s">
        <v>155</v>
      </c>
      <c r="B287" s="16" t="s">
        <v>81</v>
      </c>
      <c r="C287" s="14">
        <v>7.5</v>
      </c>
      <c r="D287" s="2">
        <v>1375000</v>
      </c>
      <c r="E287" s="2">
        <f t="shared" si="6"/>
        <v>11550000.000000002</v>
      </c>
    </row>
    <row r="288" spans="1:5" ht="11.25">
      <c r="A288" s="27" t="s">
        <v>156</v>
      </c>
      <c r="B288" s="16" t="s">
        <v>81</v>
      </c>
      <c r="C288" s="14">
        <v>7.5</v>
      </c>
      <c r="D288" s="2">
        <v>1375000</v>
      </c>
      <c r="E288" s="2">
        <f t="shared" si="6"/>
        <v>11550000.000000002</v>
      </c>
    </row>
    <row r="289" spans="1:5" ht="11.25">
      <c r="A289" s="27" t="s">
        <v>157</v>
      </c>
      <c r="B289" s="16" t="s">
        <v>81</v>
      </c>
      <c r="C289" s="14">
        <v>7.5</v>
      </c>
      <c r="D289" s="2">
        <v>1375000</v>
      </c>
      <c r="E289" s="2">
        <f t="shared" si="6"/>
        <v>11550000.000000002</v>
      </c>
    </row>
    <row r="290" spans="1:5" ht="11.25">
      <c r="A290" s="27" t="s">
        <v>158</v>
      </c>
      <c r="B290" s="16" t="s">
        <v>81</v>
      </c>
      <c r="C290" s="14">
        <v>7.5</v>
      </c>
      <c r="D290" s="2">
        <v>1375000</v>
      </c>
      <c r="E290" s="2">
        <f t="shared" si="6"/>
        <v>11550000.000000002</v>
      </c>
    </row>
    <row r="291" spans="1:5" ht="11.25">
      <c r="A291" s="27" t="s">
        <v>159</v>
      </c>
      <c r="B291" s="16" t="s">
        <v>81</v>
      </c>
      <c r="C291" s="14">
        <v>7.5</v>
      </c>
      <c r="D291" s="2">
        <v>1375000</v>
      </c>
      <c r="E291" s="2">
        <f t="shared" si="6"/>
        <v>11550000.000000002</v>
      </c>
    </row>
    <row r="292" spans="1:5" ht="11.25">
      <c r="A292" s="27" t="s">
        <v>160</v>
      </c>
      <c r="B292" s="16" t="s">
        <v>81</v>
      </c>
      <c r="C292" s="14">
        <v>7.5</v>
      </c>
      <c r="D292" s="2">
        <v>1375000</v>
      </c>
      <c r="E292" s="2">
        <f t="shared" si="6"/>
        <v>11550000.000000002</v>
      </c>
    </row>
    <row r="293" spans="1:5" ht="11.25">
      <c r="A293" s="27" t="s">
        <v>161</v>
      </c>
      <c r="B293" s="16" t="s">
        <v>81</v>
      </c>
      <c r="C293" s="14">
        <v>7.5</v>
      </c>
      <c r="D293" s="2">
        <v>1375000</v>
      </c>
      <c r="E293" s="2">
        <f t="shared" si="6"/>
        <v>11550000.000000002</v>
      </c>
    </row>
    <row r="294" spans="1:5" ht="11.25">
      <c r="A294" s="27" t="s">
        <v>162</v>
      </c>
      <c r="B294" s="16" t="s">
        <v>81</v>
      </c>
      <c r="C294" s="14">
        <v>7.5</v>
      </c>
      <c r="D294" s="2">
        <v>1375000</v>
      </c>
      <c r="E294" s="2">
        <f t="shared" si="6"/>
        <v>11550000.000000002</v>
      </c>
    </row>
    <row r="295" spans="1:5" ht="11.25">
      <c r="A295" s="27" t="s">
        <v>163</v>
      </c>
      <c r="B295" s="16" t="s">
        <v>81</v>
      </c>
      <c r="C295" s="14">
        <v>4</v>
      </c>
      <c r="D295" s="2">
        <v>1375000</v>
      </c>
      <c r="E295" s="2">
        <f t="shared" si="6"/>
        <v>6160000.000000001</v>
      </c>
    </row>
    <row r="296" spans="1:5" ht="11.25">
      <c r="A296" s="27" t="s">
        <v>164</v>
      </c>
      <c r="B296" s="16" t="s">
        <v>81</v>
      </c>
      <c r="C296" s="14">
        <v>4</v>
      </c>
      <c r="D296" s="2">
        <v>1375000</v>
      </c>
      <c r="E296" s="2">
        <f t="shared" si="6"/>
        <v>6160000.000000001</v>
      </c>
    </row>
    <row r="297" spans="1:5" ht="11.25">
      <c r="A297" s="27" t="s">
        <v>165</v>
      </c>
      <c r="B297" s="16" t="s">
        <v>81</v>
      </c>
      <c r="C297" s="14">
        <v>4</v>
      </c>
      <c r="D297" s="2">
        <v>1375000</v>
      </c>
      <c r="E297" s="2">
        <f t="shared" si="6"/>
        <v>6160000.000000001</v>
      </c>
    </row>
    <row r="298" spans="1:5" ht="11.25">
      <c r="A298" s="27" t="s">
        <v>166</v>
      </c>
      <c r="B298" s="16" t="s">
        <v>81</v>
      </c>
      <c r="C298" s="14">
        <v>4</v>
      </c>
      <c r="D298" s="2">
        <v>1375000</v>
      </c>
      <c r="E298" s="2">
        <f t="shared" si="6"/>
        <v>6160000.000000001</v>
      </c>
    </row>
    <row r="299" spans="1:5" ht="11.25">
      <c r="A299" s="27" t="s">
        <v>167</v>
      </c>
      <c r="B299" s="16" t="s">
        <v>81</v>
      </c>
      <c r="C299" s="14">
        <v>4</v>
      </c>
      <c r="D299" s="2">
        <v>1375000</v>
      </c>
      <c r="E299" s="2">
        <f t="shared" si="6"/>
        <v>6160000.000000001</v>
      </c>
    </row>
    <row r="300" spans="1:5" ht="11.25">
      <c r="A300" s="27" t="s">
        <v>168</v>
      </c>
      <c r="B300" s="16" t="s">
        <v>81</v>
      </c>
      <c r="C300" s="14">
        <v>4</v>
      </c>
      <c r="D300" s="2">
        <v>1375000</v>
      </c>
      <c r="E300" s="2">
        <f t="shared" si="6"/>
        <v>6160000.000000001</v>
      </c>
    </row>
    <row r="301" spans="1:5" ht="11.25">
      <c r="A301" s="27" t="s">
        <v>169</v>
      </c>
      <c r="B301" s="16" t="s">
        <v>81</v>
      </c>
      <c r="C301" s="14">
        <v>4</v>
      </c>
      <c r="D301" s="2">
        <v>1375000</v>
      </c>
      <c r="E301" s="2">
        <f t="shared" si="6"/>
        <v>6160000.000000001</v>
      </c>
    </row>
    <row r="302" spans="1:5" ht="11.25">
      <c r="A302" s="27" t="s">
        <v>170</v>
      </c>
      <c r="B302" s="16" t="s">
        <v>81</v>
      </c>
      <c r="C302" s="14">
        <v>4</v>
      </c>
      <c r="D302" s="2">
        <v>1375000</v>
      </c>
      <c r="E302" s="2">
        <f t="shared" si="6"/>
        <v>6160000.000000001</v>
      </c>
    </row>
    <row r="303" spans="1:5" ht="11.25">
      <c r="A303" s="27" t="s">
        <v>171</v>
      </c>
      <c r="B303" s="16" t="s">
        <v>81</v>
      </c>
      <c r="C303" s="14">
        <v>4</v>
      </c>
      <c r="D303" s="2">
        <v>1375000</v>
      </c>
      <c r="E303" s="2">
        <f t="shared" si="6"/>
        <v>6160000.000000001</v>
      </c>
    </row>
    <row r="304" spans="1:5" ht="11.25">
      <c r="A304" s="27" t="s">
        <v>172</v>
      </c>
      <c r="B304" s="16" t="s">
        <v>81</v>
      </c>
      <c r="C304" s="14">
        <v>4</v>
      </c>
      <c r="D304" s="2">
        <v>1375000</v>
      </c>
      <c r="E304" s="2">
        <f t="shared" si="6"/>
        <v>6160000.000000001</v>
      </c>
    </row>
    <row r="305" spans="1:5" ht="11.25">
      <c r="A305" s="27" t="s">
        <v>173</v>
      </c>
      <c r="B305" s="16" t="s">
        <v>81</v>
      </c>
      <c r="C305" s="14">
        <v>4</v>
      </c>
      <c r="D305" s="2">
        <v>1375000</v>
      </c>
      <c r="E305" s="2">
        <f t="shared" si="6"/>
        <v>6160000.000000001</v>
      </c>
    </row>
    <row r="306" spans="1:5" ht="11.25">
      <c r="A306" s="27" t="s">
        <v>174</v>
      </c>
      <c r="B306" s="16" t="s">
        <v>81</v>
      </c>
      <c r="C306" s="14">
        <v>4</v>
      </c>
      <c r="D306" s="2">
        <v>1375000</v>
      </c>
      <c r="E306" s="2">
        <f t="shared" si="6"/>
        <v>6160000.000000001</v>
      </c>
    </row>
    <row r="307" spans="1:5" ht="11.25">
      <c r="A307" s="27" t="s">
        <v>175</v>
      </c>
      <c r="B307" s="16" t="s">
        <v>81</v>
      </c>
      <c r="C307" s="14">
        <v>4</v>
      </c>
      <c r="D307" s="2">
        <v>1375000</v>
      </c>
      <c r="E307" s="2">
        <f t="shared" si="6"/>
        <v>6160000.000000001</v>
      </c>
    </row>
    <row r="308" spans="1:5" ht="11.25">
      <c r="A308" s="27" t="s">
        <v>176</v>
      </c>
      <c r="B308" s="16" t="s">
        <v>81</v>
      </c>
      <c r="C308" s="14">
        <v>4</v>
      </c>
      <c r="D308" s="2">
        <v>1375000</v>
      </c>
      <c r="E308" s="2">
        <f t="shared" si="6"/>
        <v>6160000.000000001</v>
      </c>
    </row>
    <row r="309" spans="1:5" ht="11.25">
      <c r="A309" s="27" t="s">
        <v>177</v>
      </c>
      <c r="B309" s="16" t="s">
        <v>81</v>
      </c>
      <c r="C309" s="14">
        <v>4</v>
      </c>
      <c r="D309" s="2">
        <v>1375000</v>
      </c>
      <c r="E309" s="2">
        <f t="shared" si="6"/>
        <v>6160000.000000001</v>
      </c>
    </row>
    <row r="310" spans="1:5" ht="11.25">
      <c r="A310" s="27" t="s">
        <v>178</v>
      </c>
      <c r="B310" s="16" t="s">
        <v>81</v>
      </c>
      <c r="C310" s="14">
        <v>2</v>
      </c>
      <c r="D310" s="2">
        <v>1375000</v>
      </c>
      <c r="E310" s="2">
        <f t="shared" si="6"/>
        <v>3080000.0000000005</v>
      </c>
    </row>
    <row r="311" spans="1:5" ht="11.25">
      <c r="A311" s="27" t="s">
        <v>179</v>
      </c>
      <c r="B311" s="16" t="s">
        <v>81</v>
      </c>
      <c r="C311" s="14">
        <v>2</v>
      </c>
      <c r="D311" s="2">
        <v>1375000</v>
      </c>
      <c r="E311" s="2">
        <f t="shared" si="6"/>
        <v>3080000.0000000005</v>
      </c>
    </row>
    <row r="312" spans="1:5" ht="11.25">
      <c r="A312" s="27" t="s">
        <v>180</v>
      </c>
      <c r="B312" s="16" t="s">
        <v>181</v>
      </c>
      <c r="C312" s="14">
        <v>100</v>
      </c>
      <c r="D312" s="2">
        <v>520000</v>
      </c>
      <c r="E312" s="2">
        <f t="shared" si="6"/>
        <v>58240000.00000001</v>
      </c>
    </row>
    <row r="313" spans="1:5" ht="11.25">
      <c r="A313" s="27" t="s">
        <v>182</v>
      </c>
      <c r="B313" s="16" t="s">
        <v>88</v>
      </c>
      <c r="C313" s="14">
        <v>8</v>
      </c>
      <c r="D313" s="2">
        <v>1700000</v>
      </c>
      <c r="E313" s="2">
        <f t="shared" si="6"/>
        <v>15232000.000000002</v>
      </c>
    </row>
    <row r="314" spans="1:5" ht="11.25">
      <c r="A314" s="27" t="s">
        <v>183</v>
      </c>
      <c r="B314" s="16" t="s">
        <v>58</v>
      </c>
      <c r="C314" s="14">
        <v>6</v>
      </c>
      <c r="D314" s="2">
        <v>8150000</v>
      </c>
      <c r="E314" s="2">
        <f t="shared" si="6"/>
        <v>54768000.00000001</v>
      </c>
    </row>
    <row r="315" spans="1:5" ht="11.25">
      <c r="A315" s="27" t="s">
        <v>184</v>
      </c>
      <c r="B315" s="16" t="s">
        <v>81</v>
      </c>
      <c r="C315" s="14">
        <v>250</v>
      </c>
      <c r="D315" s="2">
        <v>85000</v>
      </c>
      <c r="E315" s="2">
        <f t="shared" si="6"/>
        <v>23800000.000000004</v>
      </c>
    </row>
    <row r="316" spans="1:5" ht="11.25">
      <c r="A316" s="27" t="s">
        <v>185</v>
      </c>
      <c r="B316" s="16" t="s">
        <v>58</v>
      </c>
      <c r="C316" s="14">
        <v>30</v>
      </c>
      <c r="D316" s="2">
        <v>1500000</v>
      </c>
      <c r="E316" s="2">
        <f t="shared" si="6"/>
        <v>50400000.00000001</v>
      </c>
    </row>
    <row r="317" spans="1:5" ht="11.25">
      <c r="A317" s="27" t="s">
        <v>186</v>
      </c>
      <c r="B317" s="16" t="s">
        <v>187</v>
      </c>
      <c r="C317" s="14">
        <v>30</v>
      </c>
      <c r="D317" s="2">
        <v>1500000</v>
      </c>
      <c r="E317" s="2">
        <f t="shared" si="6"/>
        <v>50400000.00000001</v>
      </c>
    </row>
    <row r="318" spans="1:5" ht="22.5">
      <c r="A318" s="27" t="s">
        <v>188</v>
      </c>
      <c r="B318" s="16" t="s">
        <v>58</v>
      </c>
      <c r="C318" s="14">
        <v>20</v>
      </c>
      <c r="D318" s="2">
        <v>700000</v>
      </c>
      <c r="E318" s="2">
        <f t="shared" si="6"/>
        <v>15680000.000000002</v>
      </c>
    </row>
    <row r="319" spans="1:5" ht="22.5">
      <c r="A319" s="27" t="s">
        <v>189</v>
      </c>
      <c r="B319" s="16" t="s">
        <v>58</v>
      </c>
      <c r="C319" s="14">
        <v>20</v>
      </c>
      <c r="D319" s="2">
        <v>700000</v>
      </c>
      <c r="E319" s="2">
        <f t="shared" si="6"/>
        <v>15680000.000000002</v>
      </c>
    </row>
    <row r="320" spans="1:5" ht="22.5">
      <c r="A320" s="27" t="s">
        <v>190</v>
      </c>
      <c r="B320" s="16" t="s">
        <v>58</v>
      </c>
      <c r="C320" s="14">
        <v>20</v>
      </c>
      <c r="D320" s="2">
        <v>700000</v>
      </c>
      <c r="E320" s="2">
        <f t="shared" si="6"/>
        <v>15680000.000000002</v>
      </c>
    </row>
    <row r="321" spans="1:5" ht="22.5">
      <c r="A321" s="27" t="s">
        <v>191</v>
      </c>
      <c r="B321" s="16" t="s">
        <v>58</v>
      </c>
      <c r="C321" s="14">
        <v>2</v>
      </c>
      <c r="D321" s="2">
        <v>5000000</v>
      </c>
      <c r="E321" s="2">
        <f t="shared" si="6"/>
        <v>11200000.000000002</v>
      </c>
    </row>
    <row r="322" spans="1:5" ht="11.25">
      <c r="A322" s="27" t="s">
        <v>192</v>
      </c>
      <c r="B322" s="16" t="s">
        <v>58</v>
      </c>
      <c r="C322" s="14">
        <v>5</v>
      </c>
      <c r="D322" s="2">
        <v>1000000</v>
      </c>
      <c r="E322" s="2">
        <f t="shared" si="6"/>
        <v>5600000.000000001</v>
      </c>
    </row>
    <row r="323" spans="1:5" ht="11.25">
      <c r="A323" s="27" t="s">
        <v>193</v>
      </c>
      <c r="B323" s="16" t="s">
        <v>58</v>
      </c>
      <c r="C323" s="14">
        <v>4</v>
      </c>
      <c r="D323" s="2">
        <v>9500000</v>
      </c>
      <c r="E323" s="2">
        <f t="shared" si="6"/>
        <v>42560000.00000001</v>
      </c>
    </row>
    <row r="324" spans="1:5" ht="11.25">
      <c r="A324" s="27" t="s">
        <v>194</v>
      </c>
      <c r="B324" s="16" t="s">
        <v>58</v>
      </c>
      <c r="C324" s="14">
        <v>5000</v>
      </c>
      <c r="D324" s="2">
        <v>3000</v>
      </c>
      <c r="E324" s="2">
        <f t="shared" si="6"/>
        <v>16800000</v>
      </c>
    </row>
    <row r="325" spans="1:5" ht="11.25">
      <c r="A325" s="27" t="s">
        <v>195</v>
      </c>
      <c r="B325" s="16" t="s">
        <v>187</v>
      </c>
      <c r="C325" s="14">
        <v>1</v>
      </c>
      <c r="D325" s="2">
        <v>35000000</v>
      </c>
      <c r="E325" s="2">
        <f t="shared" si="6"/>
        <v>39200000.00000001</v>
      </c>
    </row>
    <row r="326" spans="1:5" ht="11.25">
      <c r="A326" s="27" t="s">
        <v>123</v>
      </c>
      <c r="B326" s="16" t="s">
        <v>58</v>
      </c>
      <c r="C326" s="14">
        <v>10</v>
      </c>
      <c r="D326" s="2">
        <v>1400000</v>
      </c>
      <c r="E326" s="2">
        <f t="shared" si="6"/>
        <v>15680000.000000002</v>
      </c>
    </row>
    <row r="327" spans="1:5" ht="11.25">
      <c r="A327" s="27" t="s">
        <v>196</v>
      </c>
      <c r="B327" s="16" t="s">
        <v>58</v>
      </c>
      <c r="C327" s="14">
        <v>10</v>
      </c>
      <c r="D327" s="2">
        <v>1400000</v>
      </c>
      <c r="E327" s="2">
        <f t="shared" si="6"/>
        <v>15680000.000000002</v>
      </c>
    </row>
    <row r="328" spans="1:5" ht="22.5">
      <c r="A328" s="27" t="s">
        <v>197</v>
      </c>
      <c r="B328" s="16" t="s">
        <v>58</v>
      </c>
      <c r="C328" s="14">
        <v>10</v>
      </c>
      <c r="D328" s="2">
        <v>700000</v>
      </c>
      <c r="E328" s="2">
        <f aca="true" t="shared" si="7" ref="E328:E381">(C328*D328)*1.12</f>
        <v>7840000.000000001</v>
      </c>
    </row>
    <row r="329" spans="1:5" ht="11.25">
      <c r="A329" s="27" t="s">
        <v>196</v>
      </c>
      <c r="B329" s="16" t="s">
        <v>58</v>
      </c>
      <c r="C329" s="14">
        <v>10</v>
      </c>
      <c r="D329" s="2">
        <v>700000</v>
      </c>
      <c r="E329" s="2">
        <f t="shared" si="7"/>
        <v>7840000.000000001</v>
      </c>
    </row>
    <row r="330" spans="1:5" ht="22.5">
      <c r="A330" s="27" t="s">
        <v>198</v>
      </c>
      <c r="B330" s="16" t="s">
        <v>58</v>
      </c>
      <c r="C330" s="14">
        <v>10</v>
      </c>
      <c r="D330" s="2">
        <v>700000</v>
      </c>
      <c r="E330" s="2">
        <f t="shared" si="7"/>
        <v>7840000.000000001</v>
      </c>
    </row>
    <row r="331" spans="1:5" ht="11.25">
      <c r="A331" s="27" t="s">
        <v>199</v>
      </c>
      <c r="B331" s="16" t="s">
        <v>58</v>
      </c>
      <c r="C331" s="14">
        <v>10</v>
      </c>
      <c r="D331" s="2">
        <v>700000</v>
      </c>
      <c r="E331" s="2">
        <f t="shared" si="7"/>
        <v>7840000.000000001</v>
      </c>
    </row>
    <row r="332" spans="1:5" ht="11.25">
      <c r="A332" s="27" t="s">
        <v>186</v>
      </c>
      <c r="B332" s="16" t="s">
        <v>187</v>
      </c>
      <c r="C332" s="14">
        <v>5</v>
      </c>
      <c r="D332" s="2">
        <v>1500000</v>
      </c>
      <c r="E332" s="2">
        <f t="shared" si="7"/>
        <v>8400000</v>
      </c>
    </row>
    <row r="333" spans="1:5" ht="22.5">
      <c r="A333" s="27" t="s">
        <v>200</v>
      </c>
      <c r="B333" s="16" t="s">
        <v>58</v>
      </c>
      <c r="C333" s="14">
        <v>10</v>
      </c>
      <c r="D333" s="2">
        <v>700000</v>
      </c>
      <c r="E333" s="2">
        <f t="shared" si="7"/>
        <v>7840000.000000001</v>
      </c>
    </row>
    <row r="334" spans="1:5" ht="11.25">
      <c r="A334" s="27" t="s">
        <v>201</v>
      </c>
      <c r="B334" s="16" t="s">
        <v>58</v>
      </c>
      <c r="C334" s="14">
        <v>4</v>
      </c>
      <c r="D334" s="2">
        <v>1400000</v>
      </c>
      <c r="E334" s="2">
        <f t="shared" si="7"/>
        <v>6272000.000000001</v>
      </c>
    </row>
    <row r="335" spans="1:5" ht="11.25">
      <c r="A335" s="27" t="s">
        <v>202</v>
      </c>
      <c r="B335" s="16" t="s">
        <v>58</v>
      </c>
      <c r="C335" s="14">
        <v>6</v>
      </c>
      <c r="D335" s="2">
        <v>4600000</v>
      </c>
      <c r="E335" s="2">
        <f t="shared" si="7"/>
        <v>30912000.000000004</v>
      </c>
    </row>
    <row r="336" spans="1:5" ht="11.25">
      <c r="A336" s="27" t="s">
        <v>203</v>
      </c>
      <c r="B336" s="16" t="s">
        <v>58</v>
      </c>
      <c r="C336" s="14">
        <v>2</v>
      </c>
      <c r="D336" s="2">
        <v>12000000</v>
      </c>
      <c r="E336" s="2">
        <f t="shared" si="7"/>
        <v>26880000.000000004</v>
      </c>
    </row>
    <row r="337" spans="1:5" ht="11.25">
      <c r="A337" s="27" t="s">
        <v>204</v>
      </c>
      <c r="B337" s="16" t="s">
        <v>54</v>
      </c>
      <c r="C337" s="14">
        <v>11</v>
      </c>
      <c r="D337" s="2">
        <v>2000000</v>
      </c>
      <c r="E337" s="2">
        <f t="shared" si="7"/>
        <v>24640000.000000004</v>
      </c>
    </row>
    <row r="338" spans="1:5" ht="22.5">
      <c r="A338" s="27" t="s">
        <v>205</v>
      </c>
      <c r="B338" s="16" t="s">
        <v>58</v>
      </c>
      <c r="C338" s="14">
        <v>15</v>
      </c>
      <c r="D338" s="2">
        <v>700000</v>
      </c>
      <c r="E338" s="2">
        <f t="shared" si="7"/>
        <v>11760000.000000002</v>
      </c>
    </row>
    <row r="339" spans="1:5" ht="11.25">
      <c r="A339" s="27" t="s">
        <v>206</v>
      </c>
      <c r="B339" s="16" t="s">
        <v>58</v>
      </c>
      <c r="C339" s="14">
        <v>1</v>
      </c>
      <c r="D339" s="2">
        <v>20000000</v>
      </c>
      <c r="E339" s="2">
        <f t="shared" si="7"/>
        <v>22400000.000000004</v>
      </c>
    </row>
    <row r="340" spans="1:5" ht="11.25">
      <c r="A340" s="27" t="s">
        <v>207</v>
      </c>
      <c r="B340" s="16" t="s">
        <v>58</v>
      </c>
      <c r="C340" s="14">
        <v>1</v>
      </c>
      <c r="D340" s="2">
        <v>10000000</v>
      </c>
      <c r="E340" s="2">
        <f t="shared" si="7"/>
        <v>11200000.000000002</v>
      </c>
    </row>
    <row r="341" spans="1:5" ht="11.25">
      <c r="A341" s="27" t="s">
        <v>208</v>
      </c>
      <c r="B341" s="16" t="s">
        <v>58</v>
      </c>
      <c r="C341" s="14">
        <v>1</v>
      </c>
      <c r="D341" s="2">
        <v>8800000</v>
      </c>
      <c r="E341" s="2">
        <f t="shared" si="7"/>
        <v>9856000.000000002</v>
      </c>
    </row>
    <row r="342" spans="1:5" ht="11.25">
      <c r="A342" s="27" t="s">
        <v>209</v>
      </c>
      <c r="B342" s="16" t="s">
        <v>58</v>
      </c>
      <c r="C342" s="14">
        <v>1000</v>
      </c>
      <c r="D342" s="2">
        <v>7000</v>
      </c>
      <c r="E342" s="2">
        <f t="shared" si="7"/>
        <v>7840000.000000001</v>
      </c>
    </row>
    <row r="343" spans="1:5" ht="11.25">
      <c r="A343" s="27" t="s">
        <v>210</v>
      </c>
      <c r="B343" s="16" t="s">
        <v>58</v>
      </c>
      <c r="C343" s="14">
        <v>20</v>
      </c>
      <c r="D343" s="2">
        <v>750000</v>
      </c>
      <c r="E343" s="2">
        <f t="shared" si="7"/>
        <v>16800000</v>
      </c>
    </row>
    <row r="344" spans="1:5" ht="22.5">
      <c r="A344" s="27" t="s">
        <v>211</v>
      </c>
      <c r="B344" s="16" t="s">
        <v>58</v>
      </c>
      <c r="C344" s="14">
        <v>10</v>
      </c>
      <c r="D344" s="2">
        <v>700000</v>
      </c>
      <c r="E344" s="2">
        <f t="shared" si="7"/>
        <v>7840000.000000001</v>
      </c>
    </row>
    <row r="345" spans="1:5" ht="22.5">
      <c r="A345" s="27" t="s">
        <v>212</v>
      </c>
      <c r="B345" s="16" t="s">
        <v>58</v>
      </c>
      <c r="C345" s="14">
        <v>10</v>
      </c>
      <c r="D345" s="2">
        <v>700000</v>
      </c>
      <c r="E345" s="2">
        <f t="shared" si="7"/>
        <v>7840000.000000001</v>
      </c>
    </row>
    <row r="346" spans="1:5" ht="11.25">
      <c r="A346" s="27" t="s">
        <v>201</v>
      </c>
      <c r="B346" s="16" t="s">
        <v>58</v>
      </c>
      <c r="C346" s="14">
        <v>2</v>
      </c>
      <c r="D346" s="2">
        <v>1400000</v>
      </c>
      <c r="E346" s="2">
        <f t="shared" si="7"/>
        <v>3136000.0000000005</v>
      </c>
    </row>
    <row r="347" spans="1:5" ht="22.5">
      <c r="A347" s="27" t="s">
        <v>213</v>
      </c>
      <c r="B347" s="16" t="s">
        <v>58</v>
      </c>
      <c r="C347" s="14">
        <v>10</v>
      </c>
      <c r="D347" s="2">
        <v>700000</v>
      </c>
      <c r="E347" s="2">
        <f t="shared" si="7"/>
        <v>7840000.000000001</v>
      </c>
    </row>
    <row r="348" spans="1:5" ht="11.25">
      <c r="A348" s="27" t="s">
        <v>214</v>
      </c>
      <c r="B348" s="16" t="s">
        <v>67</v>
      </c>
      <c r="C348" s="14">
        <v>15</v>
      </c>
      <c r="D348" s="2">
        <v>250000</v>
      </c>
      <c r="E348" s="2">
        <f t="shared" si="7"/>
        <v>4200000</v>
      </c>
    </row>
    <row r="349" spans="1:5" ht="11.25">
      <c r="A349" s="27" t="s">
        <v>214</v>
      </c>
      <c r="B349" s="16" t="s">
        <v>67</v>
      </c>
      <c r="C349" s="14">
        <v>15</v>
      </c>
      <c r="D349" s="2">
        <v>250000</v>
      </c>
      <c r="E349" s="2">
        <f t="shared" si="7"/>
        <v>4200000</v>
      </c>
    </row>
    <row r="350" spans="1:5" ht="11.25">
      <c r="A350" s="27" t="s">
        <v>214</v>
      </c>
      <c r="B350" s="16" t="s">
        <v>67</v>
      </c>
      <c r="C350" s="14">
        <v>15</v>
      </c>
      <c r="D350" s="2">
        <v>250000</v>
      </c>
      <c r="E350" s="2">
        <f t="shared" si="7"/>
        <v>4200000</v>
      </c>
    </row>
    <row r="351" spans="1:5" ht="11.25">
      <c r="A351" s="27" t="s">
        <v>215</v>
      </c>
      <c r="B351" s="16" t="s">
        <v>81</v>
      </c>
      <c r="C351" s="14">
        <v>120</v>
      </c>
      <c r="D351" s="2">
        <v>90000</v>
      </c>
      <c r="E351" s="2">
        <f t="shared" si="7"/>
        <v>12096000.000000002</v>
      </c>
    </row>
    <row r="352" spans="1:5" ht="11.25">
      <c r="A352" s="27" t="s">
        <v>216</v>
      </c>
      <c r="B352" s="16" t="s">
        <v>58</v>
      </c>
      <c r="C352" s="14">
        <v>2000</v>
      </c>
      <c r="D352" s="2">
        <v>2500</v>
      </c>
      <c r="E352" s="2">
        <f t="shared" si="7"/>
        <v>5600000.000000001</v>
      </c>
    </row>
    <row r="353" spans="1:5" ht="11.25">
      <c r="A353" s="27" t="s">
        <v>2542</v>
      </c>
      <c r="B353" s="16" t="s">
        <v>58</v>
      </c>
      <c r="C353" s="14">
        <v>2</v>
      </c>
      <c r="D353" s="2">
        <f>212000*11500</f>
        <v>2438000000</v>
      </c>
      <c r="E353" s="2">
        <f t="shared" si="7"/>
        <v>5461120000.000001</v>
      </c>
    </row>
    <row r="354" spans="1:5" ht="11.25">
      <c r="A354" s="27" t="s">
        <v>2773</v>
      </c>
      <c r="B354" s="16" t="s">
        <v>58</v>
      </c>
      <c r="C354" s="14">
        <v>1</v>
      </c>
      <c r="D354" s="2">
        <f>220000*11500</f>
        <v>2530000000</v>
      </c>
      <c r="E354" s="2">
        <f t="shared" si="7"/>
        <v>2833600000.0000005</v>
      </c>
    </row>
    <row r="355" spans="1:5" ht="11.25">
      <c r="A355" s="27" t="s">
        <v>2543</v>
      </c>
      <c r="B355" s="16" t="s">
        <v>58</v>
      </c>
      <c r="C355" s="14">
        <v>12</v>
      </c>
      <c r="D355" s="2">
        <f>13000*11500</f>
        <v>149500000</v>
      </c>
      <c r="E355" s="2">
        <f t="shared" si="7"/>
        <v>2009280000.0000002</v>
      </c>
    </row>
    <row r="356" spans="1:5" ht="11.25">
      <c r="A356" s="27" t="s">
        <v>2544</v>
      </c>
      <c r="B356" s="16" t="s">
        <v>58</v>
      </c>
      <c r="C356" s="14">
        <v>24</v>
      </c>
      <c r="D356" s="2">
        <f>10000*11500</f>
        <v>115000000</v>
      </c>
      <c r="E356" s="2">
        <f t="shared" si="7"/>
        <v>3091200000.0000005</v>
      </c>
    </row>
    <row r="357" spans="1:5" ht="11.25">
      <c r="A357" s="27" t="s">
        <v>2545</v>
      </c>
      <c r="B357" s="16" t="s">
        <v>58</v>
      </c>
      <c r="C357" s="14">
        <v>14</v>
      </c>
      <c r="D357" s="2">
        <f>2500*11500</f>
        <v>28750000</v>
      </c>
      <c r="E357" s="2">
        <f t="shared" si="7"/>
        <v>450800000.00000006</v>
      </c>
    </row>
    <row r="358" spans="1:5" ht="11.25">
      <c r="A358" s="27" t="s">
        <v>2546</v>
      </c>
      <c r="B358" s="16" t="s">
        <v>58</v>
      </c>
      <c r="C358" s="14">
        <v>10</v>
      </c>
      <c r="D358" s="2">
        <f>2500*11500</f>
        <v>28750000</v>
      </c>
      <c r="E358" s="2">
        <f t="shared" si="7"/>
        <v>322000000.00000006</v>
      </c>
    </row>
    <row r="359" spans="1:5" ht="11.25">
      <c r="A359" s="27" t="s">
        <v>2546</v>
      </c>
      <c r="B359" s="16" t="s">
        <v>58</v>
      </c>
      <c r="C359" s="14">
        <v>8</v>
      </c>
      <c r="D359" s="2">
        <f>2500*11500</f>
        <v>28750000</v>
      </c>
      <c r="E359" s="2">
        <f t="shared" si="7"/>
        <v>257600000.00000003</v>
      </c>
    </row>
    <row r="360" spans="1:5" ht="11.25">
      <c r="A360" s="27" t="s">
        <v>2547</v>
      </c>
      <c r="B360" s="16" t="s">
        <v>58</v>
      </c>
      <c r="C360" s="14">
        <v>6</v>
      </c>
      <c r="D360" s="2">
        <f>2500*11500</f>
        <v>28750000</v>
      </c>
      <c r="E360" s="2">
        <f t="shared" si="7"/>
        <v>193200000.00000003</v>
      </c>
    </row>
    <row r="361" spans="1:5" ht="11.25">
      <c r="A361" s="27" t="s">
        <v>2548</v>
      </c>
      <c r="B361" s="16" t="s">
        <v>58</v>
      </c>
      <c r="C361" s="14">
        <v>4</v>
      </c>
      <c r="D361" s="2">
        <f>2500*11500</f>
        <v>28750000</v>
      </c>
      <c r="E361" s="2">
        <f t="shared" si="7"/>
        <v>128800000.00000001</v>
      </c>
    </row>
    <row r="362" spans="1:5" ht="22.5">
      <c r="A362" s="27" t="s">
        <v>2549</v>
      </c>
      <c r="B362" s="16" t="s">
        <v>58</v>
      </c>
      <c r="C362" s="14">
        <v>40</v>
      </c>
      <c r="D362" s="2">
        <f aca="true" t="shared" si="8" ref="D362:D369">120*11500</f>
        <v>1380000</v>
      </c>
      <c r="E362" s="2">
        <f t="shared" si="7"/>
        <v>61824000.00000001</v>
      </c>
    </row>
    <row r="363" spans="1:5" ht="22.5">
      <c r="A363" s="27" t="s">
        <v>2550</v>
      </c>
      <c r="B363" s="16" t="s">
        <v>58</v>
      </c>
      <c r="C363" s="14">
        <v>40</v>
      </c>
      <c r="D363" s="2">
        <f t="shared" si="8"/>
        <v>1380000</v>
      </c>
      <c r="E363" s="2">
        <f t="shared" si="7"/>
        <v>61824000.00000001</v>
      </c>
    </row>
    <row r="364" spans="1:5" ht="22.5">
      <c r="A364" s="27" t="s">
        <v>2551</v>
      </c>
      <c r="B364" s="16" t="s">
        <v>58</v>
      </c>
      <c r="C364" s="14">
        <v>40</v>
      </c>
      <c r="D364" s="2">
        <f t="shared" si="8"/>
        <v>1380000</v>
      </c>
      <c r="E364" s="2">
        <f t="shared" si="7"/>
        <v>61824000.00000001</v>
      </c>
    </row>
    <row r="365" spans="1:5" ht="22.5">
      <c r="A365" s="27" t="s">
        <v>2552</v>
      </c>
      <c r="B365" s="16" t="s">
        <v>58</v>
      </c>
      <c r="C365" s="14">
        <v>40</v>
      </c>
      <c r="D365" s="2">
        <f t="shared" si="8"/>
        <v>1380000</v>
      </c>
      <c r="E365" s="2">
        <f t="shared" si="7"/>
        <v>61824000.00000001</v>
      </c>
    </row>
    <row r="366" spans="1:5" ht="22.5">
      <c r="A366" s="27" t="s">
        <v>2553</v>
      </c>
      <c r="B366" s="16" t="s">
        <v>58</v>
      </c>
      <c r="C366" s="14">
        <v>40</v>
      </c>
      <c r="D366" s="2">
        <f t="shared" si="8"/>
        <v>1380000</v>
      </c>
      <c r="E366" s="2">
        <f t="shared" si="7"/>
        <v>61824000.00000001</v>
      </c>
    </row>
    <row r="367" spans="1:5" ht="22.5">
      <c r="A367" s="27" t="s">
        <v>2554</v>
      </c>
      <c r="B367" s="16" t="s">
        <v>58</v>
      </c>
      <c r="C367" s="14">
        <v>40</v>
      </c>
      <c r="D367" s="2">
        <f t="shared" si="8"/>
        <v>1380000</v>
      </c>
      <c r="E367" s="2">
        <f t="shared" si="7"/>
        <v>61824000.00000001</v>
      </c>
    </row>
    <row r="368" spans="1:5" ht="22.5">
      <c r="A368" s="27" t="s">
        <v>2555</v>
      </c>
      <c r="B368" s="16" t="s">
        <v>58</v>
      </c>
      <c r="C368" s="14">
        <v>40</v>
      </c>
      <c r="D368" s="2">
        <f t="shared" si="8"/>
        <v>1380000</v>
      </c>
      <c r="E368" s="2">
        <f t="shared" si="7"/>
        <v>61824000.00000001</v>
      </c>
    </row>
    <row r="369" spans="1:5" ht="22.5">
      <c r="A369" s="27" t="s">
        <v>2556</v>
      </c>
      <c r="B369" s="16" t="s">
        <v>58</v>
      </c>
      <c r="C369" s="14">
        <v>40</v>
      </c>
      <c r="D369" s="2">
        <f t="shared" si="8"/>
        <v>1380000</v>
      </c>
      <c r="E369" s="2">
        <f t="shared" si="7"/>
        <v>61824000.00000001</v>
      </c>
    </row>
    <row r="370" spans="1:5" ht="22.5">
      <c r="A370" s="27" t="s">
        <v>2557</v>
      </c>
      <c r="B370" s="16" t="s">
        <v>58</v>
      </c>
      <c r="C370" s="14">
        <v>1</v>
      </c>
      <c r="D370" s="2">
        <f>3500*11500</f>
        <v>40250000</v>
      </c>
      <c r="E370" s="2">
        <f t="shared" si="7"/>
        <v>45080000.00000001</v>
      </c>
    </row>
    <row r="371" spans="1:5" ht="22.5">
      <c r="A371" s="27" t="s">
        <v>2558</v>
      </c>
      <c r="B371" s="16" t="s">
        <v>58</v>
      </c>
      <c r="C371" s="14">
        <v>20</v>
      </c>
      <c r="D371" s="2">
        <f aca="true" t="shared" si="9" ref="D371:D380">120*11500</f>
        <v>1380000</v>
      </c>
      <c r="E371" s="2">
        <f t="shared" si="7"/>
        <v>30912000.000000004</v>
      </c>
    </row>
    <row r="372" spans="1:5" ht="22.5">
      <c r="A372" s="27" t="s">
        <v>2559</v>
      </c>
      <c r="B372" s="16" t="s">
        <v>58</v>
      </c>
      <c r="C372" s="14">
        <v>20</v>
      </c>
      <c r="D372" s="2">
        <f t="shared" si="9"/>
        <v>1380000</v>
      </c>
      <c r="E372" s="2">
        <f t="shared" si="7"/>
        <v>30912000.000000004</v>
      </c>
    </row>
    <row r="373" spans="1:5" ht="22.5">
      <c r="A373" s="27" t="s">
        <v>2560</v>
      </c>
      <c r="B373" s="16" t="s">
        <v>58</v>
      </c>
      <c r="C373" s="14">
        <v>20</v>
      </c>
      <c r="D373" s="2">
        <f t="shared" si="9"/>
        <v>1380000</v>
      </c>
      <c r="E373" s="2">
        <f t="shared" si="7"/>
        <v>30912000.000000004</v>
      </c>
    </row>
    <row r="374" spans="1:5" ht="22.5">
      <c r="A374" s="27" t="s">
        <v>2561</v>
      </c>
      <c r="B374" s="16" t="s">
        <v>58</v>
      </c>
      <c r="C374" s="14">
        <v>20</v>
      </c>
      <c r="D374" s="2">
        <f t="shared" si="9"/>
        <v>1380000</v>
      </c>
      <c r="E374" s="2">
        <f t="shared" si="7"/>
        <v>30912000.000000004</v>
      </c>
    </row>
    <row r="375" spans="1:5" ht="22.5">
      <c r="A375" s="27" t="s">
        <v>2562</v>
      </c>
      <c r="B375" s="16" t="s">
        <v>58</v>
      </c>
      <c r="C375" s="14">
        <v>20</v>
      </c>
      <c r="D375" s="2">
        <f t="shared" si="9"/>
        <v>1380000</v>
      </c>
      <c r="E375" s="2">
        <f t="shared" si="7"/>
        <v>30912000.000000004</v>
      </c>
    </row>
    <row r="376" spans="1:5" ht="22.5">
      <c r="A376" s="27" t="s">
        <v>2563</v>
      </c>
      <c r="B376" s="16" t="s">
        <v>58</v>
      </c>
      <c r="C376" s="14">
        <v>20</v>
      </c>
      <c r="D376" s="2">
        <f t="shared" si="9"/>
        <v>1380000</v>
      </c>
      <c r="E376" s="2">
        <f t="shared" si="7"/>
        <v>30912000.000000004</v>
      </c>
    </row>
    <row r="377" spans="1:5" ht="22.5">
      <c r="A377" s="27" t="s">
        <v>2564</v>
      </c>
      <c r="B377" s="16" t="s">
        <v>58</v>
      </c>
      <c r="C377" s="14">
        <v>20</v>
      </c>
      <c r="D377" s="2">
        <f t="shared" si="9"/>
        <v>1380000</v>
      </c>
      <c r="E377" s="2">
        <f t="shared" si="7"/>
        <v>30912000.000000004</v>
      </c>
    </row>
    <row r="378" spans="1:5" ht="22.5">
      <c r="A378" s="27" t="s">
        <v>2565</v>
      </c>
      <c r="B378" s="16" t="s">
        <v>58</v>
      </c>
      <c r="C378" s="14">
        <v>20</v>
      </c>
      <c r="D378" s="2">
        <f t="shared" si="9"/>
        <v>1380000</v>
      </c>
      <c r="E378" s="2">
        <f t="shared" si="7"/>
        <v>30912000.000000004</v>
      </c>
    </row>
    <row r="379" spans="1:5" ht="22.5">
      <c r="A379" s="27" t="s">
        <v>2566</v>
      </c>
      <c r="B379" s="16" t="s">
        <v>58</v>
      </c>
      <c r="C379" s="14">
        <v>20</v>
      </c>
      <c r="D379" s="2">
        <f t="shared" si="9"/>
        <v>1380000</v>
      </c>
      <c r="E379" s="2">
        <f t="shared" si="7"/>
        <v>30912000.000000004</v>
      </c>
    </row>
    <row r="380" spans="1:5" ht="22.5">
      <c r="A380" s="27" t="s">
        <v>2567</v>
      </c>
      <c r="B380" s="16" t="s">
        <v>58</v>
      </c>
      <c r="C380" s="14">
        <v>20</v>
      </c>
      <c r="D380" s="2">
        <f t="shared" si="9"/>
        <v>1380000</v>
      </c>
      <c r="E380" s="2">
        <f t="shared" si="7"/>
        <v>30912000.000000004</v>
      </c>
    </row>
    <row r="381" spans="1:5" ht="22.5">
      <c r="A381" s="27" t="s">
        <v>2568</v>
      </c>
      <c r="B381" s="16" t="s">
        <v>58</v>
      </c>
      <c r="C381" s="14">
        <v>8</v>
      </c>
      <c r="D381" s="2">
        <v>20286000.000000004</v>
      </c>
      <c r="E381" s="2">
        <f t="shared" si="7"/>
        <v>181762560.00000006</v>
      </c>
    </row>
    <row r="382" spans="1:5" ht="22.5">
      <c r="A382" s="27" t="s">
        <v>2569</v>
      </c>
      <c r="B382" s="16" t="s">
        <v>58</v>
      </c>
      <c r="C382" s="14">
        <v>4</v>
      </c>
      <c r="D382" s="2">
        <v>20286000.000000004</v>
      </c>
      <c r="E382" s="2">
        <f aca="true" t="shared" si="10" ref="E382:E413">(C382*D382)*1.12</f>
        <v>90881280.00000003</v>
      </c>
    </row>
    <row r="383" spans="1:5" s="4" customFormat="1" ht="11.25">
      <c r="A383" s="28" t="s">
        <v>217</v>
      </c>
      <c r="B383" s="10"/>
      <c r="C383" s="10"/>
      <c r="D383" s="10"/>
      <c r="E383" s="1">
        <f>SUM(E384:E453)</f>
        <v>19821954782.56</v>
      </c>
    </row>
    <row r="384" spans="1:5" ht="11.25" outlineLevel="1">
      <c r="A384" s="27" t="s">
        <v>218</v>
      </c>
      <c r="B384" s="16" t="s">
        <v>6</v>
      </c>
      <c r="C384" s="14">
        <v>20</v>
      </c>
      <c r="D384" s="2">
        <v>82608695.65</v>
      </c>
      <c r="E384" s="2">
        <f t="shared" si="10"/>
        <v>1850434782.5600002</v>
      </c>
    </row>
    <row r="385" spans="1:5" ht="11.25" outlineLevel="1">
      <c r="A385" s="27" t="s">
        <v>219</v>
      </c>
      <c r="B385" s="16" t="s">
        <v>220</v>
      </c>
      <c r="C385" s="14">
        <v>200</v>
      </c>
      <c r="D385" s="2">
        <v>2750000</v>
      </c>
      <c r="E385" s="2">
        <f t="shared" si="10"/>
        <v>616000000</v>
      </c>
    </row>
    <row r="386" spans="1:5" ht="11.25" outlineLevel="1">
      <c r="A386" s="27" t="s">
        <v>221</v>
      </c>
      <c r="B386" s="16" t="s">
        <v>220</v>
      </c>
      <c r="C386" s="14">
        <v>200</v>
      </c>
      <c r="D386" s="2">
        <v>2180000</v>
      </c>
      <c r="E386" s="2">
        <f t="shared" si="10"/>
        <v>488320000.00000006</v>
      </c>
    </row>
    <row r="387" spans="1:5" ht="11.25" outlineLevel="1">
      <c r="A387" s="27" t="s">
        <v>222</v>
      </c>
      <c r="B387" s="16" t="s">
        <v>220</v>
      </c>
      <c r="C387" s="14">
        <v>21000</v>
      </c>
      <c r="D387" s="2">
        <v>25000</v>
      </c>
      <c r="E387" s="2">
        <f t="shared" si="10"/>
        <v>588000000</v>
      </c>
    </row>
    <row r="388" spans="1:5" ht="11.25" outlineLevel="1">
      <c r="A388" s="27" t="s">
        <v>223</v>
      </c>
      <c r="B388" s="16" t="s">
        <v>6</v>
      </c>
      <c r="C388" s="14">
        <v>150</v>
      </c>
      <c r="D388" s="2">
        <v>9600000</v>
      </c>
      <c r="E388" s="2">
        <f t="shared" si="10"/>
        <v>1612800000.0000002</v>
      </c>
    </row>
    <row r="389" spans="1:5" ht="11.25" outlineLevel="1">
      <c r="A389" s="27" t="s">
        <v>224</v>
      </c>
      <c r="B389" s="16" t="s">
        <v>220</v>
      </c>
      <c r="C389" s="14">
        <v>200</v>
      </c>
      <c r="D389" s="2">
        <v>1650000</v>
      </c>
      <c r="E389" s="2">
        <f t="shared" si="10"/>
        <v>369600000.00000006</v>
      </c>
    </row>
    <row r="390" spans="1:5" ht="11.25" outlineLevel="1">
      <c r="A390" s="27" t="s">
        <v>225</v>
      </c>
      <c r="B390" s="16" t="s">
        <v>220</v>
      </c>
      <c r="C390" s="14">
        <v>300</v>
      </c>
      <c r="D390" s="2">
        <v>1600000</v>
      </c>
      <c r="E390" s="2">
        <f t="shared" si="10"/>
        <v>537600000</v>
      </c>
    </row>
    <row r="391" spans="1:5" ht="11.25" outlineLevel="1">
      <c r="A391" s="27" t="s">
        <v>226</v>
      </c>
      <c r="B391" s="16" t="s">
        <v>6</v>
      </c>
      <c r="C391" s="14">
        <v>60</v>
      </c>
      <c r="D391" s="2">
        <v>13800000</v>
      </c>
      <c r="E391" s="2">
        <f t="shared" si="10"/>
        <v>927360000.0000001</v>
      </c>
    </row>
    <row r="392" spans="1:5" ht="11.25" outlineLevel="1">
      <c r="A392" s="27" t="s">
        <v>227</v>
      </c>
      <c r="B392" s="16" t="s">
        <v>6</v>
      </c>
      <c r="C392" s="14">
        <v>20</v>
      </c>
      <c r="D392" s="2">
        <v>13500000</v>
      </c>
      <c r="E392" s="2">
        <f t="shared" si="10"/>
        <v>302400000</v>
      </c>
    </row>
    <row r="393" spans="1:5" ht="11.25" outlineLevel="1">
      <c r="A393" s="27" t="s">
        <v>226</v>
      </c>
      <c r="B393" s="16" t="s">
        <v>6</v>
      </c>
      <c r="C393" s="14">
        <v>20</v>
      </c>
      <c r="D393" s="2">
        <v>13800000</v>
      </c>
      <c r="E393" s="2">
        <f t="shared" si="10"/>
        <v>309120000</v>
      </c>
    </row>
    <row r="394" spans="1:5" ht="11.25" outlineLevel="1">
      <c r="A394" s="27" t="s">
        <v>228</v>
      </c>
      <c r="B394" s="16" t="s">
        <v>220</v>
      </c>
      <c r="C394" s="14">
        <v>300</v>
      </c>
      <c r="D394" s="2">
        <v>710000</v>
      </c>
      <c r="E394" s="2">
        <f t="shared" si="10"/>
        <v>238560000.00000003</v>
      </c>
    </row>
    <row r="395" spans="1:5" ht="22.5" outlineLevel="1">
      <c r="A395" s="27" t="s">
        <v>229</v>
      </c>
      <c r="B395" s="16" t="s">
        <v>114</v>
      </c>
      <c r="C395" s="14">
        <v>60</v>
      </c>
      <c r="D395" s="2">
        <v>35000000</v>
      </c>
      <c r="E395" s="2">
        <f t="shared" si="10"/>
        <v>2352000000</v>
      </c>
    </row>
    <row r="396" spans="1:5" ht="11.25" outlineLevel="1">
      <c r="A396" s="27" t="s">
        <v>230</v>
      </c>
      <c r="B396" s="16" t="s">
        <v>6</v>
      </c>
      <c r="C396" s="14">
        <v>20</v>
      </c>
      <c r="D396" s="2">
        <v>13500000</v>
      </c>
      <c r="E396" s="2">
        <f t="shared" si="10"/>
        <v>302400000</v>
      </c>
    </row>
    <row r="397" spans="1:5" ht="11.25" outlineLevel="1">
      <c r="A397" s="27" t="s">
        <v>231</v>
      </c>
      <c r="B397" s="16" t="s">
        <v>6</v>
      </c>
      <c r="C397" s="14">
        <v>8</v>
      </c>
      <c r="D397" s="2">
        <v>142000000</v>
      </c>
      <c r="E397" s="2">
        <f t="shared" si="10"/>
        <v>1272320000.0000002</v>
      </c>
    </row>
    <row r="398" spans="1:5" ht="11.25" outlineLevel="1">
      <c r="A398" s="27" t="s">
        <v>232</v>
      </c>
      <c r="B398" s="16" t="s">
        <v>6</v>
      </c>
      <c r="C398" s="14">
        <v>10</v>
      </c>
      <c r="D398" s="2">
        <v>11000000</v>
      </c>
      <c r="E398" s="2">
        <f t="shared" si="10"/>
        <v>123200000.00000001</v>
      </c>
    </row>
    <row r="399" spans="1:5" ht="11.25" outlineLevel="1">
      <c r="A399" s="27" t="s">
        <v>233</v>
      </c>
      <c r="B399" s="16" t="s">
        <v>6</v>
      </c>
      <c r="C399" s="14">
        <v>10</v>
      </c>
      <c r="D399" s="2">
        <v>11000000</v>
      </c>
      <c r="E399" s="2">
        <f t="shared" si="10"/>
        <v>123200000.00000001</v>
      </c>
    </row>
    <row r="400" spans="1:5" ht="11.25" outlineLevel="1">
      <c r="A400" s="27" t="s">
        <v>234</v>
      </c>
      <c r="B400" s="16" t="s">
        <v>220</v>
      </c>
      <c r="C400" s="14">
        <v>300</v>
      </c>
      <c r="D400" s="2">
        <v>285000</v>
      </c>
      <c r="E400" s="2">
        <f t="shared" si="10"/>
        <v>95760000.00000001</v>
      </c>
    </row>
    <row r="401" spans="1:5" ht="11.25" outlineLevel="1">
      <c r="A401" s="27" t="s">
        <v>235</v>
      </c>
      <c r="B401" s="16" t="s">
        <v>6</v>
      </c>
      <c r="C401" s="14">
        <v>10</v>
      </c>
      <c r="D401" s="2">
        <v>100000000</v>
      </c>
      <c r="E401" s="2">
        <f t="shared" si="10"/>
        <v>1120000000</v>
      </c>
    </row>
    <row r="402" spans="1:5" ht="11.25" outlineLevel="1">
      <c r="A402" s="27" t="s">
        <v>236</v>
      </c>
      <c r="B402" s="16" t="s">
        <v>220</v>
      </c>
      <c r="C402" s="14">
        <v>30</v>
      </c>
      <c r="D402" s="2">
        <v>3430000</v>
      </c>
      <c r="E402" s="2">
        <f t="shared" si="10"/>
        <v>115248000.00000001</v>
      </c>
    </row>
    <row r="403" spans="1:5" ht="11.25" outlineLevel="1">
      <c r="A403" s="27" t="s">
        <v>237</v>
      </c>
      <c r="B403" s="16" t="s">
        <v>114</v>
      </c>
      <c r="C403" s="14">
        <v>10</v>
      </c>
      <c r="D403" s="2">
        <v>45000000</v>
      </c>
      <c r="E403" s="2">
        <f t="shared" si="10"/>
        <v>504000000.00000006</v>
      </c>
    </row>
    <row r="404" spans="1:5" ht="11.25" outlineLevel="1">
      <c r="A404" s="27" t="s">
        <v>238</v>
      </c>
      <c r="B404" s="16" t="s">
        <v>220</v>
      </c>
      <c r="C404" s="14">
        <v>500</v>
      </c>
      <c r="D404" s="2">
        <v>150000</v>
      </c>
      <c r="E404" s="2">
        <f t="shared" si="10"/>
        <v>84000000.00000001</v>
      </c>
    </row>
    <row r="405" spans="1:5" ht="11.25" outlineLevel="1">
      <c r="A405" s="27" t="s">
        <v>239</v>
      </c>
      <c r="B405" s="16" t="s">
        <v>220</v>
      </c>
      <c r="C405" s="14">
        <v>300</v>
      </c>
      <c r="D405" s="2">
        <v>305000</v>
      </c>
      <c r="E405" s="2">
        <f t="shared" si="10"/>
        <v>102480000.00000001</v>
      </c>
    </row>
    <row r="406" spans="1:5" ht="11.25" outlineLevel="1">
      <c r="A406" s="27" t="s">
        <v>240</v>
      </c>
      <c r="B406" s="16" t="s">
        <v>6</v>
      </c>
      <c r="C406" s="14">
        <v>30</v>
      </c>
      <c r="D406" s="2">
        <v>14200000</v>
      </c>
      <c r="E406" s="2">
        <f t="shared" si="10"/>
        <v>477120000.00000006</v>
      </c>
    </row>
    <row r="407" spans="1:5" ht="11.25" outlineLevel="1">
      <c r="A407" s="27" t="s">
        <v>241</v>
      </c>
      <c r="B407" s="16" t="s">
        <v>6</v>
      </c>
      <c r="C407" s="14">
        <v>15</v>
      </c>
      <c r="D407" s="2">
        <v>13800000</v>
      </c>
      <c r="E407" s="2">
        <f t="shared" si="10"/>
        <v>231840000.00000003</v>
      </c>
    </row>
    <row r="408" spans="1:5" ht="11.25" outlineLevel="1">
      <c r="A408" s="27" t="s">
        <v>242</v>
      </c>
      <c r="B408" s="16" t="s">
        <v>6</v>
      </c>
      <c r="C408" s="14">
        <v>10</v>
      </c>
      <c r="D408" s="2">
        <v>15000000</v>
      </c>
      <c r="E408" s="2">
        <f t="shared" si="10"/>
        <v>168000000.00000003</v>
      </c>
    </row>
    <row r="409" spans="1:5" ht="11.25" outlineLevel="1">
      <c r="A409" s="27" t="s">
        <v>243</v>
      </c>
      <c r="B409" s="16" t="s">
        <v>6</v>
      </c>
      <c r="C409" s="14">
        <v>10</v>
      </c>
      <c r="D409" s="2">
        <v>11000000</v>
      </c>
      <c r="E409" s="2">
        <f t="shared" si="10"/>
        <v>123200000.00000001</v>
      </c>
    </row>
    <row r="410" spans="1:5" ht="11.25" outlineLevel="1">
      <c r="A410" s="27" t="s">
        <v>233</v>
      </c>
      <c r="B410" s="16" t="s">
        <v>6</v>
      </c>
      <c r="C410" s="14">
        <v>15</v>
      </c>
      <c r="D410" s="2">
        <v>11000000</v>
      </c>
      <c r="E410" s="2">
        <f t="shared" si="10"/>
        <v>184800000.00000003</v>
      </c>
    </row>
    <row r="411" spans="1:5" ht="11.25" outlineLevel="1">
      <c r="A411" s="27" t="s">
        <v>224</v>
      </c>
      <c r="B411" s="16" t="s">
        <v>220</v>
      </c>
      <c r="C411" s="14">
        <v>100</v>
      </c>
      <c r="D411" s="2">
        <v>1650000</v>
      </c>
      <c r="E411" s="2">
        <f t="shared" si="10"/>
        <v>184800000.00000003</v>
      </c>
    </row>
    <row r="412" spans="1:5" ht="11.25" outlineLevel="1">
      <c r="A412" s="27" t="s">
        <v>243</v>
      </c>
      <c r="B412" s="16" t="s">
        <v>6</v>
      </c>
      <c r="C412" s="14">
        <v>10</v>
      </c>
      <c r="D412" s="2">
        <v>11000000</v>
      </c>
      <c r="E412" s="2">
        <f t="shared" si="10"/>
        <v>123200000.00000001</v>
      </c>
    </row>
    <row r="413" spans="1:5" ht="11.25" outlineLevel="1">
      <c r="A413" s="27" t="s">
        <v>246</v>
      </c>
      <c r="B413" s="16" t="s">
        <v>6</v>
      </c>
      <c r="C413" s="14">
        <v>10</v>
      </c>
      <c r="D413" s="2">
        <v>11000000</v>
      </c>
      <c r="E413" s="2">
        <f t="shared" si="10"/>
        <v>123200000.00000001</v>
      </c>
    </row>
    <row r="414" spans="1:5" ht="11.25" outlineLevel="1">
      <c r="A414" s="27" t="s">
        <v>247</v>
      </c>
      <c r="B414" s="16" t="s">
        <v>6</v>
      </c>
      <c r="C414" s="14">
        <v>25</v>
      </c>
      <c r="D414" s="2">
        <v>11000000</v>
      </c>
      <c r="E414" s="2">
        <f aca="true" t="shared" si="11" ref="E414:E433">(C414*D414)*1.12</f>
        <v>308000000</v>
      </c>
    </row>
    <row r="415" spans="1:5" ht="11.25" outlineLevel="1">
      <c r="A415" s="27" t="s">
        <v>248</v>
      </c>
      <c r="B415" s="16" t="s">
        <v>104</v>
      </c>
      <c r="C415" s="14">
        <v>150</v>
      </c>
      <c r="D415" s="2">
        <v>480000</v>
      </c>
      <c r="E415" s="2">
        <f t="shared" si="11"/>
        <v>80640000.00000001</v>
      </c>
    </row>
    <row r="416" spans="1:5" ht="11.25" outlineLevel="1">
      <c r="A416" s="27" t="s">
        <v>249</v>
      </c>
      <c r="B416" s="16" t="s">
        <v>220</v>
      </c>
      <c r="C416" s="14">
        <v>150</v>
      </c>
      <c r="D416" s="2">
        <v>380000</v>
      </c>
      <c r="E416" s="2">
        <f t="shared" si="11"/>
        <v>63840000.00000001</v>
      </c>
    </row>
    <row r="417" spans="1:5" ht="11.25" outlineLevel="1">
      <c r="A417" s="27" t="s">
        <v>250</v>
      </c>
      <c r="B417" s="16" t="s">
        <v>220</v>
      </c>
      <c r="C417" s="14">
        <v>50</v>
      </c>
      <c r="D417" s="2">
        <v>530000</v>
      </c>
      <c r="E417" s="2">
        <f t="shared" si="11"/>
        <v>29680000.000000004</v>
      </c>
    </row>
    <row r="418" spans="1:5" ht="11.25" outlineLevel="1">
      <c r="A418" s="27" t="s">
        <v>251</v>
      </c>
      <c r="B418" s="16" t="s">
        <v>220</v>
      </c>
      <c r="C418" s="14">
        <v>100</v>
      </c>
      <c r="D418" s="2">
        <v>530000</v>
      </c>
      <c r="E418" s="2">
        <f t="shared" si="11"/>
        <v>59360000.00000001</v>
      </c>
    </row>
    <row r="419" spans="1:5" ht="11.25" outlineLevel="1">
      <c r="A419" s="27" t="s">
        <v>252</v>
      </c>
      <c r="B419" s="16" t="s">
        <v>6</v>
      </c>
      <c r="C419" s="14">
        <v>12</v>
      </c>
      <c r="D419" s="2">
        <v>16000000</v>
      </c>
      <c r="E419" s="2">
        <f t="shared" si="11"/>
        <v>215040000.00000003</v>
      </c>
    </row>
    <row r="420" spans="1:5" ht="11.25" outlineLevel="1">
      <c r="A420" s="27" t="s">
        <v>244</v>
      </c>
      <c r="B420" s="16" t="s">
        <v>245</v>
      </c>
      <c r="C420" s="14">
        <v>400</v>
      </c>
      <c r="D420" s="2">
        <v>480000</v>
      </c>
      <c r="E420" s="2">
        <f t="shared" si="11"/>
        <v>215040000.00000003</v>
      </c>
    </row>
    <row r="421" spans="1:5" ht="11.25" outlineLevel="1">
      <c r="A421" s="27" t="s">
        <v>253</v>
      </c>
      <c r="B421" s="16" t="s">
        <v>6</v>
      </c>
      <c r="C421" s="14">
        <v>12</v>
      </c>
      <c r="D421" s="2">
        <v>16000000</v>
      </c>
      <c r="E421" s="2">
        <f t="shared" si="11"/>
        <v>215040000.00000003</v>
      </c>
    </row>
    <row r="422" spans="1:5" ht="11.25" outlineLevel="1">
      <c r="A422" s="27" t="s">
        <v>254</v>
      </c>
      <c r="B422" s="16" t="s">
        <v>220</v>
      </c>
      <c r="C422" s="14">
        <v>100</v>
      </c>
      <c r="D422" s="2">
        <v>460000</v>
      </c>
      <c r="E422" s="2">
        <f t="shared" si="11"/>
        <v>51520000.00000001</v>
      </c>
    </row>
    <row r="423" spans="1:5" ht="11.25" outlineLevel="1">
      <c r="A423" s="27" t="s">
        <v>255</v>
      </c>
      <c r="B423" s="16" t="s">
        <v>6</v>
      </c>
      <c r="C423" s="14">
        <v>10</v>
      </c>
      <c r="D423" s="2">
        <v>11000000</v>
      </c>
      <c r="E423" s="2">
        <f t="shared" si="11"/>
        <v>123200000.00000001</v>
      </c>
    </row>
    <row r="424" spans="1:5" ht="11.25" outlineLevel="1">
      <c r="A424" s="27" t="s">
        <v>256</v>
      </c>
      <c r="B424" s="16" t="s">
        <v>6</v>
      </c>
      <c r="C424" s="14">
        <v>5</v>
      </c>
      <c r="D424" s="2">
        <v>16000000</v>
      </c>
      <c r="E424" s="2">
        <f t="shared" si="11"/>
        <v>89600000.00000001</v>
      </c>
    </row>
    <row r="425" spans="1:5" ht="11.25" outlineLevel="1">
      <c r="A425" s="27" t="s">
        <v>257</v>
      </c>
      <c r="B425" s="16" t="s">
        <v>6</v>
      </c>
      <c r="C425" s="14">
        <v>5</v>
      </c>
      <c r="D425" s="2">
        <v>15600000</v>
      </c>
      <c r="E425" s="2">
        <f t="shared" si="11"/>
        <v>87360000.00000001</v>
      </c>
    </row>
    <row r="426" spans="1:5" ht="11.25" outlineLevel="1">
      <c r="A426" s="27" t="s">
        <v>258</v>
      </c>
      <c r="B426" s="16" t="s">
        <v>6</v>
      </c>
      <c r="C426" s="14">
        <v>10</v>
      </c>
      <c r="D426" s="2">
        <v>15500000</v>
      </c>
      <c r="E426" s="2">
        <f t="shared" si="11"/>
        <v>173600000.00000003</v>
      </c>
    </row>
    <row r="427" spans="1:5" ht="11.25" outlineLevel="1">
      <c r="A427" s="27" t="s">
        <v>259</v>
      </c>
      <c r="B427" s="16" t="s">
        <v>6</v>
      </c>
      <c r="C427" s="14">
        <v>5</v>
      </c>
      <c r="D427" s="2">
        <v>15500000</v>
      </c>
      <c r="E427" s="2">
        <f t="shared" si="11"/>
        <v>86800000.00000001</v>
      </c>
    </row>
    <row r="428" spans="1:5" ht="11.25" outlineLevel="1">
      <c r="A428" s="27" t="s">
        <v>260</v>
      </c>
      <c r="B428" s="16" t="s">
        <v>220</v>
      </c>
      <c r="C428" s="14">
        <v>46</v>
      </c>
      <c r="D428" s="2">
        <v>3200000</v>
      </c>
      <c r="E428" s="2">
        <f t="shared" si="11"/>
        <v>164864000.00000003</v>
      </c>
    </row>
    <row r="429" spans="1:5" ht="11.25" outlineLevel="1">
      <c r="A429" s="27" t="s">
        <v>261</v>
      </c>
      <c r="B429" s="16" t="s">
        <v>6</v>
      </c>
      <c r="C429" s="14">
        <v>9</v>
      </c>
      <c r="D429" s="2">
        <v>16000000</v>
      </c>
      <c r="E429" s="2">
        <f t="shared" si="11"/>
        <v>161280000.00000003</v>
      </c>
    </row>
    <row r="430" spans="1:5" ht="11.25" outlineLevel="1">
      <c r="A430" s="27" t="s">
        <v>262</v>
      </c>
      <c r="B430" s="16" t="s">
        <v>6</v>
      </c>
      <c r="C430" s="14">
        <v>10</v>
      </c>
      <c r="D430" s="2">
        <v>14200000</v>
      </c>
      <c r="E430" s="2">
        <f t="shared" si="11"/>
        <v>159040000.00000003</v>
      </c>
    </row>
    <row r="431" spans="1:5" ht="11.25" outlineLevel="1">
      <c r="A431" s="27" t="s">
        <v>263</v>
      </c>
      <c r="B431" s="16" t="s">
        <v>6</v>
      </c>
      <c r="C431" s="14">
        <v>10</v>
      </c>
      <c r="D431" s="2">
        <v>14000000</v>
      </c>
      <c r="E431" s="2">
        <f t="shared" si="11"/>
        <v>156800000.00000003</v>
      </c>
    </row>
    <row r="432" spans="1:5" ht="11.25" outlineLevel="1">
      <c r="A432" s="27" t="s">
        <v>254</v>
      </c>
      <c r="B432" s="16" t="s">
        <v>220</v>
      </c>
      <c r="C432" s="14">
        <v>300</v>
      </c>
      <c r="D432" s="2">
        <v>460000</v>
      </c>
      <c r="E432" s="2">
        <f t="shared" si="11"/>
        <v>154560000</v>
      </c>
    </row>
    <row r="433" spans="1:5" ht="11.25" outlineLevel="1">
      <c r="A433" s="27" t="s">
        <v>264</v>
      </c>
      <c r="B433" s="16" t="s">
        <v>6</v>
      </c>
      <c r="C433" s="14">
        <v>8</v>
      </c>
      <c r="D433" s="2">
        <v>16500000</v>
      </c>
      <c r="E433" s="2">
        <f t="shared" si="11"/>
        <v>147840000</v>
      </c>
    </row>
    <row r="434" spans="1:5" ht="11.25" outlineLevel="1">
      <c r="A434" s="27" t="s">
        <v>265</v>
      </c>
      <c r="B434" s="16" t="s">
        <v>54</v>
      </c>
      <c r="C434" s="14">
        <v>100</v>
      </c>
      <c r="D434" s="2">
        <v>550000</v>
      </c>
      <c r="E434" s="2">
        <f aca="true" t="shared" si="12" ref="E434:E447">(C434*D434)*1.12</f>
        <v>61600000.00000001</v>
      </c>
    </row>
    <row r="435" spans="1:5" ht="11.25" outlineLevel="1">
      <c r="A435" s="27" t="s">
        <v>266</v>
      </c>
      <c r="B435" s="16" t="s">
        <v>220</v>
      </c>
      <c r="C435" s="14">
        <v>200</v>
      </c>
      <c r="D435" s="2">
        <v>155000</v>
      </c>
      <c r="E435" s="2">
        <f t="shared" si="12"/>
        <v>34720000</v>
      </c>
    </row>
    <row r="436" spans="1:5" ht="11.25" outlineLevel="1">
      <c r="A436" s="27" t="s">
        <v>267</v>
      </c>
      <c r="B436" s="16" t="s">
        <v>104</v>
      </c>
      <c r="C436" s="14">
        <v>200</v>
      </c>
      <c r="D436" s="2">
        <v>180000</v>
      </c>
      <c r="E436" s="2">
        <f t="shared" si="12"/>
        <v>40320000.00000001</v>
      </c>
    </row>
    <row r="437" spans="1:5" ht="11.25" outlineLevel="1">
      <c r="A437" s="27" t="s">
        <v>251</v>
      </c>
      <c r="B437" s="16" t="s">
        <v>220</v>
      </c>
      <c r="C437" s="14">
        <v>100</v>
      </c>
      <c r="D437" s="2">
        <v>530000</v>
      </c>
      <c r="E437" s="2">
        <f t="shared" si="12"/>
        <v>59360000.00000001</v>
      </c>
    </row>
    <row r="438" spans="1:5" ht="11.25" outlineLevel="1">
      <c r="A438" s="27" t="s">
        <v>268</v>
      </c>
      <c r="B438" s="16" t="s">
        <v>220</v>
      </c>
      <c r="C438" s="14">
        <v>50</v>
      </c>
      <c r="D438" s="2">
        <v>3000000</v>
      </c>
      <c r="E438" s="2">
        <f t="shared" si="12"/>
        <v>168000000.00000003</v>
      </c>
    </row>
    <row r="439" spans="1:5" ht="11.25" outlineLevel="1">
      <c r="A439" s="27" t="s">
        <v>269</v>
      </c>
      <c r="B439" s="16" t="s">
        <v>6</v>
      </c>
      <c r="C439" s="14">
        <v>6</v>
      </c>
      <c r="D439" s="2">
        <v>16000000</v>
      </c>
      <c r="E439" s="2">
        <f t="shared" si="12"/>
        <v>107520000.00000001</v>
      </c>
    </row>
    <row r="440" spans="1:5" ht="11.25" outlineLevel="1">
      <c r="A440" s="27" t="s">
        <v>270</v>
      </c>
      <c r="B440" s="16" t="s">
        <v>6</v>
      </c>
      <c r="C440" s="14">
        <v>6</v>
      </c>
      <c r="D440" s="2">
        <v>15600000</v>
      </c>
      <c r="E440" s="2">
        <f t="shared" si="12"/>
        <v>104832000.00000001</v>
      </c>
    </row>
    <row r="441" spans="1:5" ht="11.25" outlineLevel="1">
      <c r="A441" s="27" t="s">
        <v>271</v>
      </c>
      <c r="B441" s="16" t="s">
        <v>6</v>
      </c>
      <c r="C441" s="14">
        <v>6</v>
      </c>
      <c r="D441" s="2">
        <v>15500000</v>
      </c>
      <c r="E441" s="2">
        <f t="shared" si="12"/>
        <v>104160000.00000001</v>
      </c>
    </row>
    <row r="442" spans="1:5" ht="11.25" outlineLevel="1">
      <c r="A442" s="27" t="s">
        <v>272</v>
      </c>
      <c r="B442" s="16" t="s">
        <v>220</v>
      </c>
      <c r="C442" s="14">
        <v>120</v>
      </c>
      <c r="D442" s="2">
        <v>720000</v>
      </c>
      <c r="E442" s="2">
        <f t="shared" si="12"/>
        <v>96768000.00000001</v>
      </c>
    </row>
    <row r="443" spans="1:5" ht="11.25" outlineLevel="1">
      <c r="A443" s="27" t="s">
        <v>273</v>
      </c>
      <c r="B443" s="16" t="s">
        <v>6</v>
      </c>
      <c r="C443" s="14">
        <v>5</v>
      </c>
      <c r="D443" s="2">
        <v>16500000</v>
      </c>
      <c r="E443" s="2">
        <f t="shared" si="12"/>
        <v>92400000.00000001</v>
      </c>
    </row>
    <row r="444" spans="1:5" ht="11.25" outlineLevel="1">
      <c r="A444" s="27" t="s">
        <v>274</v>
      </c>
      <c r="B444" s="16" t="s">
        <v>6</v>
      </c>
      <c r="C444" s="14">
        <v>5</v>
      </c>
      <c r="D444" s="2">
        <v>16000000</v>
      </c>
      <c r="E444" s="2">
        <f t="shared" si="12"/>
        <v>89600000.00000001</v>
      </c>
    </row>
    <row r="445" spans="1:5" ht="11.25" outlineLevel="1">
      <c r="A445" s="27" t="s">
        <v>275</v>
      </c>
      <c r="B445" s="16" t="s">
        <v>6</v>
      </c>
      <c r="C445" s="14">
        <v>5</v>
      </c>
      <c r="D445" s="2">
        <v>16000000</v>
      </c>
      <c r="E445" s="2">
        <f t="shared" si="12"/>
        <v>89600000.00000001</v>
      </c>
    </row>
    <row r="446" spans="1:5" ht="11.25" outlineLevel="1">
      <c r="A446" s="27" t="s">
        <v>276</v>
      </c>
      <c r="B446" s="16" t="s">
        <v>116</v>
      </c>
      <c r="C446" s="14">
        <v>30</v>
      </c>
      <c r="D446" s="2">
        <v>1450000</v>
      </c>
      <c r="E446" s="2">
        <f t="shared" si="12"/>
        <v>48720000.00000001</v>
      </c>
    </row>
    <row r="447" spans="1:5" ht="11.25" outlineLevel="1">
      <c r="A447" s="27" t="s">
        <v>277</v>
      </c>
      <c r="B447" s="16" t="s">
        <v>104</v>
      </c>
      <c r="C447" s="14">
        <v>100</v>
      </c>
      <c r="D447" s="2">
        <v>360000</v>
      </c>
      <c r="E447" s="2">
        <f t="shared" si="12"/>
        <v>40320000.00000001</v>
      </c>
    </row>
    <row r="448" spans="1:5" ht="11.25" outlineLevel="1">
      <c r="A448" s="27" t="s">
        <v>228</v>
      </c>
      <c r="B448" s="16" t="s">
        <v>220</v>
      </c>
      <c r="C448" s="14">
        <v>100</v>
      </c>
      <c r="D448" s="2">
        <v>710000</v>
      </c>
      <c r="E448" s="2">
        <f aca="true" t="shared" si="13" ref="E448:E453">(C448*D448)*1.12</f>
        <v>79520000.00000001</v>
      </c>
    </row>
    <row r="449" spans="1:5" ht="11.25" outlineLevel="1">
      <c r="A449" s="27" t="s">
        <v>278</v>
      </c>
      <c r="B449" s="16" t="s">
        <v>220</v>
      </c>
      <c r="C449" s="14">
        <v>100</v>
      </c>
      <c r="D449" s="2">
        <v>680000</v>
      </c>
      <c r="E449" s="2">
        <f t="shared" si="13"/>
        <v>76160000</v>
      </c>
    </row>
    <row r="450" spans="1:5" ht="11.25" outlineLevel="1">
      <c r="A450" s="27" t="s">
        <v>273</v>
      </c>
      <c r="B450" s="16" t="s">
        <v>6</v>
      </c>
      <c r="C450" s="14">
        <v>4</v>
      </c>
      <c r="D450" s="2">
        <v>16500000</v>
      </c>
      <c r="E450" s="2">
        <f t="shared" si="13"/>
        <v>73920000</v>
      </c>
    </row>
    <row r="451" spans="1:5" ht="11.25" outlineLevel="1">
      <c r="A451" s="27" t="s">
        <v>279</v>
      </c>
      <c r="B451" s="16" t="s">
        <v>220</v>
      </c>
      <c r="C451" s="14">
        <v>150</v>
      </c>
      <c r="D451" s="2">
        <v>210000</v>
      </c>
      <c r="E451" s="2">
        <f t="shared" si="13"/>
        <v>35280000</v>
      </c>
    </row>
    <row r="452" spans="1:5" ht="11.25" outlineLevel="1">
      <c r="A452" s="27" t="s">
        <v>281</v>
      </c>
      <c r="B452" s="16" t="s">
        <v>220</v>
      </c>
      <c r="C452" s="14">
        <v>200</v>
      </c>
      <c r="D452" s="2">
        <v>85000</v>
      </c>
      <c r="E452" s="2">
        <f t="shared" si="13"/>
        <v>19040000</v>
      </c>
    </row>
    <row r="453" spans="1:5" ht="11.25" outlineLevel="1">
      <c r="A453" s="27" t="s">
        <v>282</v>
      </c>
      <c r="B453" s="16" t="s">
        <v>116</v>
      </c>
      <c r="C453" s="14">
        <v>20</v>
      </c>
      <c r="D453" s="2">
        <v>270000</v>
      </c>
      <c r="E453" s="2">
        <f t="shared" si="13"/>
        <v>6048000.000000001</v>
      </c>
    </row>
    <row r="454" spans="1:5" s="4" customFormat="1" ht="11.25">
      <c r="A454" s="18" t="s">
        <v>283</v>
      </c>
      <c r="B454" s="10"/>
      <c r="C454" s="15"/>
      <c r="D454" s="1"/>
      <c r="E454" s="1">
        <f>SUM(E455:E663)</f>
        <v>5444552570.434783</v>
      </c>
    </row>
    <row r="455" spans="1:5" ht="11.25" outlineLevel="1">
      <c r="A455" s="27" t="s">
        <v>284</v>
      </c>
      <c r="B455" s="16" t="s">
        <v>67</v>
      </c>
      <c r="C455" s="14">
        <v>5</v>
      </c>
      <c r="D455" s="2">
        <v>5175000</v>
      </c>
      <c r="E455" s="2">
        <f aca="true" t="shared" si="14" ref="E455:E471">(C455*D455)*1.12</f>
        <v>28980000.000000004</v>
      </c>
    </row>
    <row r="456" spans="1:5" ht="11.25" outlineLevel="1">
      <c r="A456" s="27" t="s">
        <v>285</v>
      </c>
      <c r="B456" s="16" t="s">
        <v>67</v>
      </c>
      <c r="C456" s="14">
        <v>4</v>
      </c>
      <c r="D456" s="2">
        <v>35000000</v>
      </c>
      <c r="E456" s="2">
        <f t="shared" si="14"/>
        <v>156800000.00000003</v>
      </c>
    </row>
    <row r="457" spans="1:5" ht="11.25" outlineLevel="1">
      <c r="A457" s="27" t="s">
        <v>286</v>
      </c>
      <c r="B457" s="16" t="s">
        <v>67</v>
      </c>
      <c r="C457" s="14">
        <v>1</v>
      </c>
      <c r="D457" s="2">
        <v>125000000</v>
      </c>
      <c r="E457" s="2">
        <f t="shared" si="14"/>
        <v>140000000</v>
      </c>
    </row>
    <row r="458" spans="1:5" ht="11.25" outlineLevel="1">
      <c r="A458" s="27" t="s">
        <v>287</v>
      </c>
      <c r="B458" s="16" t="s">
        <v>67</v>
      </c>
      <c r="C458" s="14">
        <v>4</v>
      </c>
      <c r="D458" s="2">
        <v>17500000</v>
      </c>
      <c r="E458" s="2">
        <f t="shared" si="14"/>
        <v>78400000.00000001</v>
      </c>
    </row>
    <row r="459" spans="1:5" ht="11.25" outlineLevel="1">
      <c r="A459" s="27" t="s">
        <v>288</v>
      </c>
      <c r="B459" s="16" t="s">
        <v>67</v>
      </c>
      <c r="C459" s="14">
        <v>40</v>
      </c>
      <c r="D459" s="2">
        <v>2850000</v>
      </c>
      <c r="E459" s="2">
        <f t="shared" si="14"/>
        <v>127680000.00000001</v>
      </c>
    </row>
    <row r="460" spans="1:5" ht="11.25" outlineLevel="1">
      <c r="A460" s="27" t="s">
        <v>289</v>
      </c>
      <c r="B460" s="16" t="s">
        <v>67</v>
      </c>
      <c r="C460" s="14">
        <v>3</v>
      </c>
      <c r="D460" s="2">
        <v>35000000</v>
      </c>
      <c r="E460" s="2">
        <f t="shared" si="14"/>
        <v>117600000.00000001</v>
      </c>
    </row>
    <row r="461" spans="1:5" ht="11.25" outlineLevel="1">
      <c r="A461" s="27" t="s">
        <v>290</v>
      </c>
      <c r="B461" s="16" t="s">
        <v>67</v>
      </c>
      <c r="C461" s="14">
        <v>2</v>
      </c>
      <c r="D461" s="2">
        <v>37170000</v>
      </c>
      <c r="E461" s="2">
        <f t="shared" si="14"/>
        <v>83260800.00000001</v>
      </c>
    </row>
    <row r="462" spans="1:5" ht="11.25" outlineLevel="1">
      <c r="A462" s="27" t="s">
        <v>291</v>
      </c>
      <c r="B462" s="16" t="s">
        <v>67</v>
      </c>
      <c r="C462" s="14">
        <v>15</v>
      </c>
      <c r="D462" s="2">
        <v>7500000</v>
      </c>
      <c r="E462" s="2">
        <f t="shared" si="14"/>
        <v>126000000.00000001</v>
      </c>
    </row>
    <row r="463" spans="1:5" ht="11.25" outlineLevel="1">
      <c r="A463" s="27" t="s">
        <v>292</v>
      </c>
      <c r="B463" s="16" t="s">
        <v>67</v>
      </c>
      <c r="C463" s="14">
        <v>12</v>
      </c>
      <c r="D463" s="2">
        <v>11150000</v>
      </c>
      <c r="E463" s="2">
        <f t="shared" si="14"/>
        <v>149856000</v>
      </c>
    </row>
    <row r="464" spans="1:5" ht="11.25" outlineLevel="1">
      <c r="A464" s="27" t="s">
        <v>293</v>
      </c>
      <c r="B464" s="16" t="s">
        <v>67</v>
      </c>
      <c r="C464" s="14">
        <v>6</v>
      </c>
      <c r="D464" s="2">
        <v>1000000</v>
      </c>
      <c r="E464" s="2">
        <f t="shared" si="14"/>
        <v>6720000.000000001</v>
      </c>
    </row>
    <row r="465" spans="1:5" ht="11.25" outlineLevel="1">
      <c r="A465" s="27" t="s">
        <v>294</v>
      </c>
      <c r="B465" s="16" t="s">
        <v>67</v>
      </c>
      <c r="C465" s="14">
        <v>1</v>
      </c>
      <c r="D465" s="2">
        <v>91000000</v>
      </c>
      <c r="E465" s="2">
        <f t="shared" si="14"/>
        <v>101920000.00000001</v>
      </c>
    </row>
    <row r="466" spans="1:5" ht="11.25" outlineLevel="1">
      <c r="A466" s="27" t="s">
        <v>295</v>
      </c>
      <c r="B466" s="16" t="s">
        <v>67</v>
      </c>
      <c r="C466" s="14">
        <v>600</v>
      </c>
      <c r="D466" s="2">
        <v>90000</v>
      </c>
      <c r="E466" s="2">
        <f t="shared" si="14"/>
        <v>60480000.00000001</v>
      </c>
    </row>
    <row r="467" spans="1:5" ht="11.25" outlineLevel="1">
      <c r="A467" s="27" t="s">
        <v>291</v>
      </c>
      <c r="B467" s="16" t="s">
        <v>67</v>
      </c>
      <c r="C467" s="14">
        <v>10</v>
      </c>
      <c r="D467" s="2">
        <v>6500000</v>
      </c>
      <c r="E467" s="2">
        <f t="shared" si="14"/>
        <v>72800000</v>
      </c>
    </row>
    <row r="468" spans="1:5" ht="11.25" outlineLevel="1">
      <c r="A468" s="27" t="s">
        <v>296</v>
      </c>
      <c r="B468" s="16" t="s">
        <v>67</v>
      </c>
      <c r="C468" s="14">
        <v>4</v>
      </c>
      <c r="D468" s="2">
        <v>24500000</v>
      </c>
      <c r="E468" s="2">
        <f t="shared" si="14"/>
        <v>109760000.00000001</v>
      </c>
    </row>
    <row r="469" spans="1:5" ht="11.25" outlineLevel="1">
      <c r="A469" s="27" t="s">
        <v>297</v>
      </c>
      <c r="B469" s="16" t="s">
        <v>67</v>
      </c>
      <c r="C469" s="14">
        <v>5</v>
      </c>
      <c r="D469" s="2">
        <v>12000000</v>
      </c>
      <c r="E469" s="2">
        <f t="shared" si="14"/>
        <v>67200000</v>
      </c>
    </row>
    <row r="470" spans="1:5" ht="11.25" outlineLevel="1">
      <c r="A470" s="27" t="s">
        <v>298</v>
      </c>
      <c r="B470" s="16" t="s">
        <v>67</v>
      </c>
      <c r="C470" s="14">
        <v>2</v>
      </c>
      <c r="D470" s="2">
        <v>36000000</v>
      </c>
      <c r="E470" s="2">
        <f t="shared" si="14"/>
        <v>80640000.00000001</v>
      </c>
    </row>
    <row r="471" spans="1:5" ht="11.25" outlineLevel="1">
      <c r="A471" s="27" t="s">
        <v>299</v>
      </c>
      <c r="B471" s="16" t="s">
        <v>67</v>
      </c>
      <c r="C471" s="14">
        <v>25</v>
      </c>
      <c r="D471" s="2">
        <v>3000000</v>
      </c>
      <c r="E471" s="2">
        <f t="shared" si="14"/>
        <v>84000000.00000001</v>
      </c>
    </row>
    <row r="472" spans="1:5" ht="11.25" outlineLevel="1">
      <c r="A472" s="27" t="s">
        <v>300</v>
      </c>
      <c r="B472" s="16" t="s">
        <v>67</v>
      </c>
      <c r="C472" s="14">
        <v>16</v>
      </c>
      <c r="D472" s="2">
        <v>5500000</v>
      </c>
      <c r="E472" s="2">
        <f aca="true" t="shared" si="15" ref="E472:E535">(C472*D472)*1.12</f>
        <v>98560000.00000001</v>
      </c>
    </row>
    <row r="473" spans="1:5" ht="11.25" outlineLevel="1">
      <c r="A473" s="27" t="s">
        <v>301</v>
      </c>
      <c r="B473" s="16" t="s">
        <v>67</v>
      </c>
      <c r="C473" s="14">
        <v>2</v>
      </c>
      <c r="D473" s="2">
        <v>32000000</v>
      </c>
      <c r="E473" s="2">
        <f t="shared" si="15"/>
        <v>71680000</v>
      </c>
    </row>
    <row r="474" spans="1:5" ht="11.25" outlineLevel="1">
      <c r="A474" s="27" t="s">
        <v>302</v>
      </c>
      <c r="B474" s="16" t="s">
        <v>67</v>
      </c>
      <c r="C474" s="14">
        <v>15</v>
      </c>
      <c r="D474" s="2">
        <v>5100000</v>
      </c>
      <c r="E474" s="2">
        <f t="shared" si="15"/>
        <v>85680000.00000001</v>
      </c>
    </row>
    <row r="475" spans="1:5" ht="11.25" outlineLevel="1">
      <c r="A475" s="27" t="s">
        <v>303</v>
      </c>
      <c r="B475" s="16" t="s">
        <v>67</v>
      </c>
      <c r="C475" s="14">
        <v>5</v>
      </c>
      <c r="D475" s="2">
        <v>11000000</v>
      </c>
      <c r="E475" s="2">
        <f t="shared" si="15"/>
        <v>61600000.00000001</v>
      </c>
    </row>
    <row r="476" spans="1:5" ht="11.25" outlineLevel="1">
      <c r="A476" s="27" t="s">
        <v>304</v>
      </c>
      <c r="B476" s="16" t="s">
        <v>67</v>
      </c>
      <c r="C476" s="14">
        <v>15</v>
      </c>
      <c r="D476" s="2">
        <v>4900000</v>
      </c>
      <c r="E476" s="2">
        <f t="shared" si="15"/>
        <v>82320000.00000001</v>
      </c>
    </row>
    <row r="477" spans="1:5" ht="11.25" outlineLevel="1">
      <c r="A477" s="27" t="s">
        <v>305</v>
      </c>
      <c r="B477" s="16" t="s">
        <v>67</v>
      </c>
      <c r="C477" s="14">
        <v>20</v>
      </c>
      <c r="D477" s="2">
        <v>3500000</v>
      </c>
      <c r="E477" s="2">
        <f t="shared" si="15"/>
        <v>78400000.00000001</v>
      </c>
    </row>
    <row r="478" spans="1:5" ht="11.25" outlineLevel="1">
      <c r="A478" s="27" t="s">
        <v>306</v>
      </c>
      <c r="B478" s="16" t="s">
        <v>67</v>
      </c>
      <c r="C478" s="14">
        <v>8</v>
      </c>
      <c r="D478" s="2">
        <v>9600000</v>
      </c>
      <c r="E478" s="2">
        <f t="shared" si="15"/>
        <v>86016000.00000001</v>
      </c>
    </row>
    <row r="479" spans="1:5" ht="11.25" outlineLevel="1">
      <c r="A479" s="27" t="s">
        <v>307</v>
      </c>
      <c r="B479" s="16" t="s">
        <v>67</v>
      </c>
      <c r="C479" s="14">
        <v>12</v>
      </c>
      <c r="D479" s="2">
        <v>5500000</v>
      </c>
      <c r="E479" s="2">
        <f t="shared" si="15"/>
        <v>73920000</v>
      </c>
    </row>
    <row r="480" spans="1:5" ht="11.25" outlineLevel="1">
      <c r="A480" s="27" t="s">
        <v>308</v>
      </c>
      <c r="B480" s="16" t="s">
        <v>67</v>
      </c>
      <c r="C480" s="14">
        <v>8</v>
      </c>
      <c r="D480" s="2">
        <v>7500000</v>
      </c>
      <c r="E480" s="2">
        <f t="shared" si="15"/>
        <v>67200000</v>
      </c>
    </row>
    <row r="481" spans="1:5" ht="11.25" outlineLevel="1">
      <c r="A481" s="27" t="s">
        <v>309</v>
      </c>
      <c r="B481" s="16" t="s">
        <v>67</v>
      </c>
      <c r="C481" s="14">
        <v>8</v>
      </c>
      <c r="D481" s="2">
        <v>6580000</v>
      </c>
      <c r="E481" s="2">
        <f t="shared" si="15"/>
        <v>58956800.00000001</v>
      </c>
    </row>
    <row r="482" spans="1:5" ht="11.25" outlineLevel="1">
      <c r="A482" s="27" t="s">
        <v>310</v>
      </c>
      <c r="B482" s="16" t="s">
        <v>67</v>
      </c>
      <c r="C482" s="14">
        <v>5</v>
      </c>
      <c r="D482" s="2">
        <v>8500000</v>
      </c>
      <c r="E482" s="2">
        <f t="shared" si="15"/>
        <v>47600000.00000001</v>
      </c>
    </row>
    <row r="483" spans="1:5" ht="11.25" outlineLevel="1">
      <c r="A483" s="27" t="s">
        <v>2404</v>
      </c>
      <c r="B483" s="16" t="s">
        <v>67</v>
      </c>
      <c r="C483" s="14">
        <v>1</v>
      </c>
      <c r="D483" s="2">
        <v>8695652.173913045</v>
      </c>
      <c r="E483" s="2">
        <f t="shared" si="15"/>
        <v>9739130.434782611</v>
      </c>
    </row>
    <row r="484" spans="1:5" ht="11.25" outlineLevel="1">
      <c r="A484" s="27" t="s">
        <v>311</v>
      </c>
      <c r="B484" s="16" t="s">
        <v>67</v>
      </c>
      <c r="C484" s="14">
        <v>1</v>
      </c>
      <c r="D484" s="2">
        <v>25000000</v>
      </c>
      <c r="E484" s="2">
        <f t="shared" si="15"/>
        <v>28000000.000000004</v>
      </c>
    </row>
    <row r="485" spans="1:5" ht="11.25" outlineLevel="1">
      <c r="A485" s="27" t="s">
        <v>312</v>
      </c>
      <c r="B485" s="16" t="s">
        <v>67</v>
      </c>
      <c r="C485" s="14">
        <v>12</v>
      </c>
      <c r="D485" s="2">
        <v>4755000</v>
      </c>
      <c r="E485" s="2">
        <f t="shared" si="15"/>
        <v>63907200.00000001</v>
      </c>
    </row>
    <row r="486" spans="1:5" ht="11.25" outlineLevel="1">
      <c r="A486" s="27" t="s">
        <v>313</v>
      </c>
      <c r="B486" s="16" t="s">
        <v>67</v>
      </c>
      <c r="C486" s="14">
        <v>2</v>
      </c>
      <c r="D486" s="2">
        <v>28000000</v>
      </c>
      <c r="E486" s="2">
        <f t="shared" si="15"/>
        <v>62720000.00000001</v>
      </c>
    </row>
    <row r="487" spans="1:5" ht="11.25" outlineLevel="1">
      <c r="A487" s="27" t="s">
        <v>314</v>
      </c>
      <c r="B487" s="16" t="s">
        <v>67</v>
      </c>
      <c r="C487" s="14">
        <v>25</v>
      </c>
      <c r="D487" s="2">
        <v>125000</v>
      </c>
      <c r="E487" s="2">
        <f t="shared" si="15"/>
        <v>3500000.0000000005</v>
      </c>
    </row>
    <row r="488" spans="1:5" ht="11.25" outlineLevel="1">
      <c r="A488" s="27" t="s">
        <v>315</v>
      </c>
      <c r="B488" s="16" t="s">
        <v>67</v>
      </c>
      <c r="C488" s="14">
        <v>15</v>
      </c>
      <c r="D488" s="2">
        <v>2500000</v>
      </c>
      <c r="E488" s="2">
        <f t="shared" si="15"/>
        <v>42000000.00000001</v>
      </c>
    </row>
    <row r="489" spans="1:5" ht="11.25" outlineLevel="1">
      <c r="A489" s="27" t="s">
        <v>316</v>
      </c>
      <c r="B489" s="16" t="s">
        <v>67</v>
      </c>
      <c r="C489" s="14">
        <v>5</v>
      </c>
      <c r="D489" s="2">
        <v>9891000</v>
      </c>
      <c r="E489" s="2">
        <f t="shared" si="15"/>
        <v>55389600.00000001</v>
      </c>
    </row>
    <row r="490" spans="1:5" ht="11.25" outlineLevel="1">
      <c r="A490" s="27" t="s">
        <v>317</v>
      </c>
      <c r="B490" s="16" t="s">
        <v>67</v>
      </c>
      <c r="C490" s="14">
        <v>4</v>
      </c>
      <c r="D490" s="2">
        <v>8000000</v>
      </c>
      <c r="E490" s="2">
        <f t="shared" si="15"/>
        <v>35840000</v>
      </c>
    </row>
    <row r="491" spans="1:5" ht="11.25" outlineLevel="1">
      <c r="A491" s="27" t="s">
        <v>318</v>
      </c>
      <c r="B491" s="16" t="s">
        <v>67</v>
      </c>
      <c r="C491" s="14">
        <v>5</v>
      </c>
      <c r="D491" s="2">
        <v>1500000</v>
      </c>
      <c r="E491" s="2">
        <f t="shared" si="15"/>
        <v>8400000</v>
      </c>
    </row>
    <row r="492" spans="1:5" ht="11.25" outlineLevel="1">
      <c r="A492" s="27" t="s">
        <v>319</v>
      </c>
      <c r="B492" s="16" t="s">
        <v>67</v>
      </c>
      <c r="C492" s="14">
        <v>2</v>
      </c>
      <c r="D492" s="2">
        <v>25000000</v>
      </c>
      <c r="E492" s="2">
        <f t="shared" si="15"/>
        <v>56000000.00000001</v>
      </c>
    </row>
    <row r="493" spans="1:5" ht="11.25" outlineLevel="1">
      <c r="A493" s="27" t="s">
        <v>320</v>
      </c>
      <c r="B493" s="16" t="s">
        <v>67</v>
      </c>
      <c r="C493" s="14">
        <v>300</v>
      </c>
      <c r="D493" s="2">
        <v>75000</v>
      </c>
      <c r="E493" s="2">
        <f t="shared" si="15"/>
        <v>25200000.000000004</v>
      </c>
    </row>
    <row r="494" spans="1:5" ht="11.25" outlineLevel="1">
      <c r="A494" s="27" t="s">
        <v>321</v>
      </c>
      <c r="B494" s="16" t="s">
        <v>67</v>
      </c>
      <c r="C494" s="14">
        <v>4</v>
      </c>
      <c r="D494" s="2">
        <v>10000000</v>
      </c>
      <c r="E494" s="2">
        <f t="shared" si="15"/>
        <v>44800000.00000001</v>
      </c>
    </row>
    <row r="495" spans="1:5" ht="11.25" outlineLevel="1">
      <c r="A495" s="27" t="s">
        <v>322</v>
      </c>
      <c r="B495" s="16" t="s">
        <v>67</v>
      </c>
      <c r="C495" s="14">
        <v>4</v>
      </c>
      <c r="D495" s="2">
        <v>10000000</v>
      </c>
      <c r="E495" s="2">
        <f t="shared" si="15"/>
        <v>44800000.00000001</v>
      </c>
    </row>
    <row r="496" spans="1:5" ht="11.25" outlineLevel="1">
      <c r="A496" s="27" t="s">
        <v>323</v>
      </c>
      <c r="B496" s="16" t="s">
        <v>67</v>
      </c>
      <c r="C496" s="14">
        <v>3</v>
      </c>
      <c r="D496" s="2">
        <v>12650000</v>
      </c>
      <c r="E496" s="2">
        <f t="shared" si="15"/>
        <v>42504000.00000001</v>
      </c>
    </row>
    <row r="497" spans="1:5" ht="11.25" outlineLevel="1">
      <c r="A497" s="27" t="s">
        <v>324</v>
      </c>
      <c r="B497" s="16" t="s">
        <v>67</v>
      </c>
      <c r="C497" s="14">
        <v>2</v>
      </c>
      <c r="D497" s="2">
        <v>19500000</v>
      </c>
      <c r="E497" s="2">
        <f t="shared" si="15"/>
        <v>43680000.00000001</v>
      </c>
    </row>
    <row r="498" spans="1:5" ht="11.25" outlineLevel="1">
      <c r="A498" s="27" t="s">
        <v>325</v>
      </c>
      <c r="B498" s="16" t="s">
        <v>67</v>
      </c>
      <c r="C498" s="14">
        <v>2</v>
      </c>
      <c r="D498" s="2">
        <v>12000000</v>
      </c>
      <c r="E498" s="2">
        <f t="shared" si="15"/>
        <v>26880000.000000004</v>
      </c>
    </row>
    <row r="499" spans="1:5" ht="11.25" outlineLevel="1">
      <c r="A499" s="27" t="s">
        <v>299</v>
      </c>
      <c r="B499" s="16" t="s">
        <v>67</v>
      </c>
      <c r="C499" s="14">
        <v>12</v>
      </c>
      <c r="D499" s="2">
        <v>3500000</v>
      </c>
      <c r="E499" s="2">
        <f t="shared" si="15"/>
        <v>47040000.00000001</v>
      </c>
    </row>
    <row r="500" spans="1:5" ht="11.25" outlineLevel="1">
      <c r="A500" s="27" t="s">
        <v>326</v>
      </c>
      <c r="B500" s="16" t="s">
        <v>67</v>
      </c>
      <c r="C500" s="14">
        <v>2</v>
      </c>
      <c r="D500" s="2">
        <v>15600000</v>
      </c>
      <c r="E500" s="2">
        <f t="shared" si="15"/>
        <v>34944000</v>
      </c>
    </row>
    <row r="501" spans="1:5" ht="11.25" outlineLevel="1">
      <c r="A501" s="27" t="s">
        <v>327</v>
      </c>
      <c r="B501" s="16" t="s">
        <v>67</v>
      </c>
      <c r="C501" s="14">
        <v>2</v>
      </c>
      <c r="D501" s="2">
        <v>9000000</v>
      </c>
      <c r="E501" s="2">
        <f t="shared" si="15"/>
        <v>20160000.000000004</v>
      </c>
    </row>
    <row r="502" spans="1:5" ht="11.25" outlineLevel="1">
      <c r="A502" s="27" t="s">
        <v>328</v>
      </c>
      <c r="B502" s="16" t="s">
        <v>67</v>
      </c>
      <c r="C502" s="14">
        <v>15</v>
      </c>
      <c r="D502" s="2">
        <v>2500000</v>
      </c>
      <c r="E502" s="2">
        <f t="shared" si="15"/>
        <v>42000000.00000001</v>
      </c>
    </row>
    <row r="503" spans="1:5" ht="11.25" outlineLevel="1">
      <c r="A503" s="27" t="s">
        <v>329</v>
      </c>
      <c r="B503" s="16" t="s">
        <v>67</v>
      </c>
      <c r="C503" s="14">
        <v>6</v>
      </c>
      <c r="D503" s="2">
        <v>5800000</v>
      </c>
      <c r="E503" s="2">
        <f t="shared" si="15"/>
        <v>38976000</v>
      </c>
    </row>
    <row r="504" spans="1:5" ht="11.25" outlineLevel="1">
      <c r="A504" s="27" t="s">
        <v>330</v>
      </c>
      <c r="B504" s="16" t="s">
        <v>67</v>
      </c>
      <c r="C504" s="14">
        <v>28</v>
      </c>
      <c r="D504" s="2">
        <v>1250000</v>
      </c>
      <c r="E504" s="2">
        <f t="shared" si="15"/>
        <v>39200000.00000001</v>
      </c>
    </row>
    <row r="505" spans="1:5" ht="11.25" outlineLevel="1">
      <c r="A505" s="27" t="s">
        <v>331</v>
      </c>
      <c r="B505" s="16" t="s">
        <v>67</v>
      </c>
      <c r="C505" s="14">
        <v>25</v>
      </c>
      <c r="D505" s="2">
        <v>670000</v>
      </c>
      <c r="E505" s="2">
        <f t="shared" si="15"/>
        <v>18760000</v>
      </c>
    </row>
    <row r="506" spans="1:5" ht="11.25" outlineLevel="1">
      <c r="A506" s="27" t="s">
        <v>332</v>
      </c>
      <c r="B506" s="16" t="s">
        <v>67</v>
      </c>
      <c r="C506" s="14">
        <v>8</v>
      </c>
      <c r="D506" s="2">
        <v>3500000</v>
      </c>
      <c r="E506" s="2">
        <f t="shared" si="15"/>
        <v>31360000.000000004</v>
      </c>
    </row>
    <row r="507" spans="1:5" ht="11.25" outlineLevel="1">
      <c r="A507" s="27" t="s">
        <v>333</v>
      </c>
      <c r="B507" s="16" t="s">
        <v>67</v>
      </c>
      <c r="C507" s="14">
        <v>1</v>
      </c>
      <c r="D507" s="2">
        <v>20000000</v>
      </c>
      <c r="E507" s="2">
        <f t="shared" si="15"/>
        <v>22400000.000000004</v>
      </c>
    </row>
    <row r="508" spans="1:5" ht="11.25" outlineLevel="1">
      <c r="A508" s="27" t="s">
        <v>297</v>
      </c>
      <c r="B508" s="16" t="s">
        <v>67</v>
      </c>
      <c r="C508" s="14">
        <v>3</v>
      </c>
      <c r="D508" s="2">
        <v>12000000</v>
      </c>
      <c r="E508" s="2">
        <f t="shared" si="15"/>
        <v>40320000.00000001</v>
      </c>
    </row>
    <row r="509" spans="1:5" ht="11.25" outlineLevel="1">
      <c r="A509" s="27" t="s">
        <v>334</v>
      </c>
      <c r="B509" s="16" t="s">
        <v>67</v>
      </c>
      <c r="C509" s="14">
        <v>4</v>
      </c>
      <c r="D509" s="2">
        <v>8173000</v>
      </c>
      <c r="E509" s="2">
        <f t="shared" si="15"/>
        <v>36615040</v>
      </c>
    </row>
    <row r="510" spans="1:5" ht="11.25" outlineLevel="1">
      <c r="A510" s="27" t="s">
        <v>335</v>
      </c>
      <c r="B510" s="16" t="s">
        <v>67</v>
      </c>
      <c r="C510" s="14">
        <v>16</v>
      </c>
      <c r="D510" s="2">
        <v>1800000</v>
      </c>
      <c r="E510" s="2">
        <f t="shared" si="15"/>
        <v>32256000.000000004</v>
      </c>
    </row>
    <row r="511" spans="1:5" ht="11.25" outlineLevel="1">
      <c r="A511" s="27" t="s">
        <v>336</v>
      </c>
      <c r="B511" s="16" t="s">
        <v>67</v>
      </c>
      <c r="C511" s="14">
        <v>2</v>
      </c>
      <c r="D511" s="2">
        <v>12000000</v>
      </c>
      <c r="E511" s="2">
        <f t="shared" si="15"/>
        <v>26880000.000000004</v>
      </c>
    </row>
    <row r="512" spans="1:5" ht="11.25" outlineLevel="1">
      <c r="A512" s="27" t="s">
        <v>337</v>
      </c>
      <c r="B512" s="16" t="s">
        <v>67</v>
      </c>
      <c r="C512" s="14">
        <v>2</v>
      </c>
      <c r="D512" s="2">
        <v>12500000</v>
      </c>
      <c r="E512" s="2">
        <f t="shared" si="15"/>
        <v>28000000.000000004</v>
      </c>
    </row>
    <row r="513" spans="1:5" ht="11.25" outlineLevel="1">
      <c r="A513" s="27" t="s">
        <v>338</v>
      </c>
      <c r="B513" s="16" t="s">
        <v>67</v>
      </c>
      <c r="C513" s="14">
        <v>2</v>
      </c>
      <c r="D513" s="2">
        <v>7584000</v>
      </c>
      <c r="E513" s="2">
        <f t="shared" si="15"/>
        <v>16988160</v>
      </c>
    </row>
    <row r="514" spans="1:5" ht="11.25" outlineLevel="1">
      <c r="A514" s="27" t="s">
        <v>339</v>
      </c>
      <c r="B514" s="16" t="s">
        <v>67</v>
      </c>
      <c r="C514" s="14">
        <v>2</v>
      </c>
      <c r="D514" s="2">
        <v>7000000</v>
      </c>
      <c r="E514" s="2">
        <f t="shared" si="15"/>
        <v>15680000.000000002</v>
      </c>
    </row>
    <row r="515" spans="1:5" ht="11.25" outlineLevel="1">
      <c r="A515" s="27" t="s">
        <v>340</v>
      </c>
      <c r="B515" s="16" t="s">
        <v>67</v>
      </c>
      <c r="C515" s="14">
        <v>5</v>
      </c>
      <c r="D515" s="2">
        <v>2258000</v>
      </c>
      <c r="E515" s="2">
        <f t="shared" si="15"/>
        <v>12644800.000000002</v>
      </c>
    </row>
    <row r="516" spans="1:5" ht="11.25" outlineLevel="1">
      <c r="A516" s="27" t="s">
        <v>341</v>
      </c>
      <c r="B516" s="16" t="s">
        <v>67</v>
      </c>
      <c r="C516" s="14">
        <v>2</v>
      </c>
      <c r="D516" s="2">
        <v>11610000</v>
      </c>
      <c r="E516" s="2">
        <f t="shared" si="15"/>
        <v>26006400.000000004</v>
      </c>
    </row>
    <row r="517" spans="1:5" ht="11.25" outlineLevel="1">
      <c r="A517" s="27" t="s">
        <v>342</v>
      </c>
      <c r="B517" s="16" t="s">
        <v>67</v>
      </c>
      <c r="C517" s="14">
        <v>2</v>
      </c>
      <c r="D517" s="2">
        <v>6500000</v>
      </c>
      <c r="E517" s="2">
        <f t="shared" si="15"/>
        <v>14560000.000000002</v>
      </c>
    </row>
    <row r="518" spans="1:5" ht="11.25" outlineLevel="1">
      <c r="A518" s="27" t="s">
        <v>343</v>
      </c>
      <c r="B518" s="16" t="s">
        <v>67</v>
      </c>
      <c r="C518" s="14">
        <v>108</v>
      </c>
      <c r="D518" s="2">
        <v>265000</v>
      </c>
      <c r="E518" s="2">
        <f t="shared" si="15"/>
        <v>32054400.000000004</v>
      </c>
    </row>
    <row r="519" spans="1:5" ht="11.25" outlineLevel="1">
      <c r="A519" s="27" t="s">
        <v>344</v>
      </c>
      <c r="B519" s="16" t="s">
        <v>67</v>
      </c>
      <c r="C519" s="14">
        <v>12</v>
      </c>
      <c r="D519" s="2">
        <v>2245000</v>
      </c>
      <c r="E519" s="2">
        <f t="shared" si="15"/>
        <v>30172800.000000004</v>
      </c>
    </row>
    <row r="520" spans="1:5" ht="11.25" outlineLevel="1">
      <c r="A520" s="27" t="s">
        <v>345</v>
      </c>
      <c r="B520" s="16" t="s">
        <v>67</v>
      </c>
      <c r="C520" s="14">
        <v>4</v>
      </c>
      <c r="D520" s="2">
        <v>5000000</v>
      </c>
      <c r="E520" s="2">
        <f t="shared" si="15"/>
        <v>22400000.000000004</v>
      </c>
    </row>
    <row r="521" spans="1:5" ht="11.25" outlineLevel="1">
      <c r="A521" s="27" t="s">
        <v>313</v>
      </c>
      <c r="B521" s="16" t="s">
        <v>67</v>
      </c>
      <c r="C521" s="14">
        <v>1</v>
      </c>
      <c r="D521" s="2">
        <v>28000000</v>
      </c>
      <c r="E521" s="2">
        <f t="shared" si="15"/>
        <v>31360000.000000004</v>
      </c>
    </row>
    <row r="522" spans="1:5" ht="11.25" outlineLevel="1">
      <c r="A522" s="27" t="s">
        <v>346</v>
      </c>
      <c r="B522" s="16" t="s">
        <v>67</v>
      </c>
      <c r="C522" s="14">
        <v>25</v>
      </c>
      <c r="D522" s="2">
        <v>1056000</v>
      </c>
      <c r="E522" s="2">
        <f t="shared" si="15"/>
        <v>29568000.000000004</v>
      </c>
    </row>
    <row r="523" spans="1:5" ht="11.25" outlineLevel="1">
      <c r="A523" s="27" t="s">
        <v>299</v>
      </c>
      <c r="B523" s="16" t="s">
        <v>67</v>
      </c>
      <c r="C523" s="14">
        <v>8</v>
      </c>
      <c r="D523" s="2">
        <v>3500000</v>
      </c>
      <c r="E523" s="2">
        <f t="shared" si="15"/>
        <v>31360000.000000004</v>
      </c>
    </row>
    <row r="524" spans="1:5" ht="11.25" outlineLevel="1">
      <c r="A524" s="27" t="s">
        <v>347</v>
      </c>
      <c r="B524" s="16" t="s">
        <v>67</v>
      </c>
      <c r="C524" s="14">
        <v>4</v>
      </c>
      <c r="D524" s="2">
        <v>5143600</v>
      </c>
      <c r="E524" s="2">
        <f t="shared" si="15"/>
        <v>23043328.000000004</v>
      </c>
    </row>
    <row r="525" spans="1:5" ht="11.25" outlineLevel="1">
      <c r="A525" s="27" t="s">
        <v>347</v>
      </c>
      <c r="B525" s="16" t="s">
        <v>67</v>
      </c>
      <c r="C525" s="14">
        <v>4</v>
      </c>
      <c r="D525" s="2">
        <v>5143600</v>
      </c>
      <c r="E525" s="2">
        <f t="shared" si="15"/>
        <v>23043328.000000004</v>
      </c>
    </row>
    <row r="526" spans="1:5" ht="11.25" outlineLevel="1">
      <c r="A526" s="27" t="s">
        <v>349</v>
      </c>
      <c r="B526" s="16" t="s">
        <v>67</v>
      </c>
      <c r="C526" s="14">
        <v>9</v>
      </c>
      <c r="D526" s="2">
        <v>2680000</v>
      </c>
      <c r="E526" s="2">
        <f t="shared" si="15"/>
        <v>27014400.000000004</v>
      </c>
    </row>
    <row r="527" spans="1:5" ht="11.25" outlineLevel="1">
      <c r="A527" s="27" t="s">
        <v>350</v>
      </c>
      <c r="B527" s="16" t="s">
        <v>67</v>
      </c>
      <c r="C527" s="14">
        <v>2</v>
      </c>
      <c r="D527" s="2">
        <v>12000000</v>
      </c>
      <c r="E527" s="2">
        <f t="shared" si="15"/>
        <v>26880000.000000004</v>
      </c>
    </row>
    <row r="528" spans="1:5" ht="11.25" outlineLevel="1">
      <c r="A528" s="27" t="s">
        <v>351</v>
      </c>
      <c r="B528" s="16" t="s">
        <v>67</v>
      </c>
      <c r="C528" s="14">
        <v>3</v>
      </c>
      <c r="D528" s="2">
        <v>7940000</v>
      </c>
      <c r="E528" s="2">
        <f t="shared" si="15"/>
        <v>26678400.000000004</v>
      </c>
    </row>
    <row r="529" spans="1:5" ht="11.25" outlineLevel="1">
      <c r="A529" s="27" t="s">
        <v>348</v>
      </c>
      <c r="B529" s="16" t="s">
        <v>67</v>
      </c>
      <c r="C529" s="14">
        <v>14</v>
      </c>
      <c r="D529" s="2">
        <v>1697000</v>
      </c>
      <c r="E529" s="2">
        <f t="shared" si="15"/>
        <v>26608960.000000004</v>
      </c>
    </row>
    <row r="530" spans="1:5" ht="11.25" outlineLevel="1">
      <c r="A530" s="27" t="s">
        <v>352</v>
      </c>
      <c r="B530" s="16" t="s">
        <v>67</v>
      </c>
      <c r="C530" s="14">
        <v>5</v>
      </c>
      <c r="D530" s="2">
        <v>3155000</v>
      </c>
      <c r="E530" s="2">
        <f t="shared" si="15"/>
        <v>17668000</v>
      </c>
    </row>
    <row r="531" spans="1:5" ht="11.25" outlineLevel="1">
      <c r="A531" s="27" t="s">
        <v>353</v>
      </c>
      <c r="B531" s="16" t="s">
        <v>67</v>
      </c>
      <c r="C531" s="14">
        <v>2</v>
      </c>
      <c r="D531" s="2">
        <v>1697000</v>
      </c>
      <c r="E531" s="2">
        <f t="shared" si="15"/>
        <v>3801280.0000000005</v>
      </c>
    </row>
    <row r="532" spans="1:5" ht="11.25" outlineLevel="1">
      <c r="A532" s="27" t="s">
        <v>354</v>
      </c>
      <c r="B532" s="16" t="s">
        <v>67</v>
      </c>
      <c r="C532" s="14">
        <v>2</v>
      </c>
      <c r="D532" s="2">
        <v>4540000</v>
      </c>
      <c r="E532" s="2">
        <f t="shared" si="15"/>
        <v>10169600.000000002</v>
      </c>
    </row>
    <row r="533" spans="1:5" ht="11.25" outlineLevel="1">
      <c r="A533" s="27" t="s">
        <v>355</v>
      </c>
      <c r="B533" s="16" t="s">
        <v>67</v>
      </c>
      <c r="C533" s="14">
        <v>2</v>
      </c>
      <c r="D533" s="2">
        <v>3500000</v>
      </c>
      <c r="E533" s="2">
        <f t="shared" si="15"/>
        <v>7840000.000000001</v>
      </c>
    </row>
    <row r="534" spans="1:5" ht="11.25" outlineLevel="1">
      <c r="A534" s="27" t="s">
        <v>356</v>
      </c>
      <c r="B534" s="16" t="s">
        <v>67</v>
      </c>
      <c r="C534" s="14">
        <v>3</v>
      </c>
      <c r="D534" s="2">
        <v>7540000</v>
      </c>
      <c r="E534" s="2">
        <f t="shared" si="15"/>
        <v>25334400.000000004</v>
      </c>
    </row>
    <row r="535" spans="1:5" ht="11.25" outlineLevel="1">
      <c r="A535" s="27" t="s">
        <v>357</v>
      </c>
      <c r="B535" s="16" t="s">
        <v>67</v>
      </c>
      <c r="C535" s="14">
        <v>1</v>
      </c>
      <c r="D535" s="2">
        <v>3500000</v>
      </c>
      <c r="E535" s="2">
        <f t="shared" si="15"/>
        <v>3920000.0000000005</v>
      </c>
    </row>
    <row r="536" spans="1:5" ht="11.25" outlineLevel="1">
      <c r="A536" s="27" t="s">
        <v>358</v>
      </c>
      <c r="B536" s="16" t="s">
        <v>67</v>
      </c>
      <c r="C536" s="14">
        <v>5</v>
      </c>
      <c r="D536" s="2">
        <v>3000000</v>
      </c>
      <c r="E536" s="2">
        <f aca="true" t="shared" si="16" ref="E536:E596">(C536*D536)*1.12</f>
        <v>16800000</v>
      </c>
    </row>
    <row r="537" spans="1:5" ht="11.25" outlineLevel="1">
      <c r="A537" s="27" t="s">
        <v>359</v>
      </c>
      <c r="B537" s="16" t="s">
        <v>67</v>
      </c>
      <c r="C537" s="14">
        <v>2</v>
      </c>
      <c r="D537" s="2">
        <v>5500000</v>
      </c>
      <c r="E537" s="2">
        <f t="shared" si="16"/>
        <v>12320000.000000002</v>
      </c>
    </row>
    <row r="538" spans="1:5" ht="11.25" outlineLevel="1">
      <c r="A538" s="27" t="s">
        <v>360</v>
      </c>
      <c r="B538" s="16" t="s">
        <v>67</v>
      </c>
      <c r="C538" s="14">
        <v>1</v>
      </c>
      <c r="D538" s="2">
        <v>11000000</v>
      </c>
      <c r="E538" s="2">
        <f t="shared" si="16"/>
        <v>12320000.000000002</v>
      </c>
    </row>
    <row r="539" spans="1:5" ht="11.25" outlineLevel="1">
      <c r="A539" s="27" t="s">
        <v>361</v>
      </c>
      <c r="B539" s="16" t="s">
        <v>67</v>
      </c>
      <c r="C539" s="14">
        <v>2</v>
      </c>
      <c r="D539" s="2">
        <v>10000000</v>
      </c>
      <c r="E539" s="2">
        <f t="shared" si="16"/>
        <v>22400000.000000004</v>
      </c>
    </row>
    <row r="540" spans="1:5" ht="11.25" outlineLevel="1">
      <c r="A540" s="27" t="s">
        <v>362</v>
      </c>
      <c r="B540" s="16" t="s">
        <v>67</v>
      </c>
      <c r="C540" s="14">
        <v>6</v>
      </c>
      <c r="D540" s="2">
        <v>3300000</v>
      </c>
      <c r="E540" s="2">
        <f t="shared" si="16"/>
        <v>22176000.000000004</v>
      </c>
    </row>
    <row r="541" spans="1:5" ht="11.25" outlineLevel="1">
      <c r="A541" s="27" t="s">
        <v>363</v>
      </c>
      <c r="B541" s="16" t="s">
        <v>67</v>
      </c>
      <c r="C541" s="14">
        <v>8</v>
      </c>
      <c r="D541" s="2">
        <v>2600000</v>
      </c>
      <c r="E541" s="2">
        <f t="shared" si="16"/>
        <v>23296000.000000004</v>
      </c>
    </row>
    <row r="542" spans="1:5" ht="11.25" outlineLevel="1">
      <c r="A542" s="27" t="s">
        <v>364</v>
      </c>
      <c r="B542" s="16" t="s">
        <v>67</v>
      </c>
      <c r="C542" s="14">
        <v>3</v>
      </c>
      <c r="D542" s="2">
        <v>5200000</v>
      </c>
      <c r="E542" s="2">
        <f t="shared" si="16"/>
        <v>17472000</v>
      </c>
    </row>
    <row r="543" spans="1:5" ht="11.25" outlineLevel="1">
      <c r="A543" s="27" t="s">
        <v>365</v>
      </c>
      <c r="B543" s="16" t="s">
        <v>67</v>
      </c>
      <c r="C543" s="14">
        <v>2</v>
      </c>
      <c r="D543" s="2">
        <v>9600000</v>
      </c>
      <c r="E543" s="2">
        <f t="shared" si="16"/>
        <v>21504000.000000004</v>
      </c>
    </row>
    <row r="544" spans="1:5" ht="11.25" outlineLevel="1">
      <c r="A544" s="27" t="s">
        <v>366</v>
      </c>
      <c r="B544" s="16" t="s">
        <v>67</v>
      </c>
      <c r="C544" s="14">
        <v>2</v>
      </c>
      <c r="D544" s="2">
        <v>9578000</v>
      </c>
      <c r="E544" s="2">
        <f t="shared" si="16"/>
        <v>21454720.000000004</v>
      </c>
    </row>
    <row r="545" spans="1:5" ht="11.25" outlineLevel="1">
      <c r="A545" s="27" t="s">
        <v>367</v>
      </c>
      <c r="B545" s="16" t="s">
        <v>67</v>
      </c>
      <c r="C545" s="14">
        <v>5</v>
      </c>
      <c r="D545" s="2">
        <v>2540000</v>
      </c>
      <c r="E545" s="2">
        <f t="shared" si="16"/>
        <v>14224000.000000002</v>
      </c>
    </row>
    <row r="546" spans="1:5" ht="11.25" outlineLevel="1">
      <c r="A546" s="27" t="s">
        <v>368</v>
      </c>
      <c r="B546" s="16" t="s">
        <v>67</v>
      </c>
      <c r="C546" s="14">
        <v>8</v>
      </c>
      <c r="D546" s="2">
        <v>2539000</v>
      </c>
      <c r="E546" s="2">
        <f t="shared" si="16"/>
        <v>22749440.000000004</v>
      </c>
    </row>
    <row r="547" spans="1:5" ht="11.25" outlineLevel="1">
      <c r="A547" s="27" t="s">
        <v>369</v>
      </c>
      <c r="B547" s="16" t="s">
        <v>67</v>
      </c>
      <c r="C547" s="14">
        <v>2</v>
      </c>
      <c r="D547" s="2">
        <v>7000000</v>
      </c>
      <c r="E547" s="2">
        <f t="shared" si="16"/>
        <v>15680000.000000002</v>
      </c>
    </row>
    <row r="548" spans="1:5" ht="11.25" outlineLevel="1">
      <c r="A548" s="27" t="s">
        <v>370</v>
      </c>
      <c r="B548" s="16" t="s">
        <v>67</v>
      </c>
      <c r="C548" s="14">
        <v>2</v>
      </c>
      <c r="D548" s="2">
        <v>1500000</v>
      </c>
      <c r="E548" s="2">
        <f t="shared" si="16"/>
        <v>3360000.0000000005</v>
      </c>
    </row>
    <row r="549" spans="1:5" ht="11.25" outlineLevel="1">
      <c r="A549" s="27" t="s">
        <v>371</v>
      </c>
      <c r="B549" s="16" t="s">
        <v>67</v>
      </c>
      <c r="C549" s="14">
        <v>5</v>
      </c>
      <c r="D549" s="2">
        <v>3734000</v>
      </c>
      <c r="E549" s="2">
        <f t="shared" si="16"/>
        <v>20910400.000000004</v>
      </c>
    </row>
    <row r="550" spans="1:5" ht="11.25" outlineLevel="1">
      <c r="A550" s="27" t="s">
        <v>371</v>
      </c>
      <c r="B550" s="16" t="s">
        <v>67</v>
      </c>
      <c r="C550" s="14">
        <v>5</v>
      </c>
      <c r="D550" s="2">
        <v>3734000</v>
      </c>
      <c r="E550" s="2">
        <f t="shared" si="16"/>
        <v>20910400.000000004</v>
      </c>
    </row>
    <row r="551" spans="1:5" ht="11.25" outlineLevel="1">
      <c r="A551" s="27" t="s">
        <v>372</v>
      </c>
      <c r="B551" s="16" t="s">
        <v>67</v>
      </c>
      <c r="C551" s="14">
        <v>4</v>
      </c>
      <c r="D551" s="2">
        <v>3800000</v>
      </c>
      <c r="E551" s="2">
        <f t="shared" si="16"/>
        <v>17024000</v>
      </c>
    </row>
    <row r="552" spans="1:5" ht="11.25" outlineLevel="1">
      <c r="A552" s="27" t="s">
        <v>299</v>
      </c>
      <c r="B552" s="16" t="s">
        <v>67</v>
      </c>
      <c r="C552" s="14">
        <v>5</v>
      </c>
      <c r="D552" s="2">
        <v>3500000</v>
      </c>
      <c r="E552" s="2">
        <f t="shared" si="16"/>
        <v>19600000.000000004</v>
      </c>
    </row>
    <row r="553" spans="1:5" ht="11.25" outlineLevel="1">
      <c r="A553" s="27" t="s">
        <v>373</v>
      </c>
      <c r="B553" s="16" t="s">
        <v>67</v>
      </c>
      <c r="C553" s="14">
        <v>2</v>
      </c>
      <c r="D553" s="2">
        <v>35000000</v>
      </c>
      <c r="E553" s="2">
        <f t="shared" si="16"/>
        <v>78400000.00000001</v>
      </c>
    </row>
    <row r="554" spans="1:5" ht="11.25" outlineLevel="1">
      <c r="A554" s="27" t="s">
        <v>299</v>
      </c>
      <c r="B554" s="16" t="s">
        <v>67</v>
      </c>
      <c r="C554" s="14">
        <v>5</v>
      </c>
      <c r="D554" s="2">
        <v>3500000</v>
      </c>
      <c r="E554" s="2">
        <f t="shared" si="16"/>
        <v>19600000.000000004</v>
      </c>
    </row>
    <row r="555" spans="1:5" ht="11.25" outlineLevel="1">
      <c r="A555" s="27" t="s">
        <v>374</v>
      </c>
      <c r="B555" s="16" t="s">
        <v>67</v>
      </c>
      <c r="C555" s="14">
        <v>75</v>
      </c>
      <c r="D555" s="2">
        <v>230000</v>
      </c>
      <c r="E555" s="2">
        <f t="shared" si="16"/>
        <v>19320000</v>
      </c>
    </row>
    <row r="556" spans="1:5" ht="11.25" outlineLevel="1">
      <c r="A556" s="27" t="s">
        <v>375</v>
      </c>
      <c r="B556" s="16" t="s">
        <v>67</v>
      </c>
      <c r="C556" s="14">
        <v>10</v>
      </c>
      <c r="D556" s="2">
        <v>1654000</v>
      </c>
      <c r="E556" s="2">
        <f t="shared" si="16"/>
        <v>18524800</v>
      </c>
    </row>
    <row r="557" spans="1:5" ht="11.25" outlineLevel="1">
      <c r="A557" s="27" t="s">
        <v>376</v>
      </c>
      <c r="B557" s="16" t="s">
        <v>67</v>
      </c>
      <c r="C557" s="14">
        <v>1</v>
      </c>
      <c r="D557" s="2">
        <v>7000000</v>
      </c>
      <c r="E557" s="2">
        <f t="shared" si="16"/>
        <v>7840000.000000001</v>
      </c>
    </row>
    <row r="558" spans="1:5" ht="11.25" outlineLevel="1">
      <c r="A558" s="27" t="s">
        <v>299</v>
      </c>
      <c r="B558" s="16" t="s">
        <v>67</v>
      </c>
      <c r="C558" s="14">
        <v>4</v>
      </c>
      <c r="D558" s="2">
        <v>3500000</v>
      </c>
      <c r="E558" s="2">
        <f t="shared" si="16"/>
        <v>15680000.000000002</v>
      </c>
    </row>
    <row r="559" spans="1:5" ht="11.25" outlineLevel="1">
      <c r="A559" s="27" t="s">
        <v>344</v>
      </c>
      <c r="B559" s="16" t="s">
        <v>67</v>
      </c>
      <c r="C559" s="14">
        <v>7</v>
      </c>
      <c r="D559" s="2">
        <v>2245000</v>
      </c>
      <c r="E559" s="2">
        <f t="shared" si="16"/>
        <v>17600800</v>
      </c>
    </row>
    <row r="560" spans="1:5" ht="11.25" outlineLevel="1">
      <c r="A560" s="27" t="s">
        <v>355</v>
      </c>
      <c r="B560" s="16" t="s">
        <v>67</v>
      </c>
      <c r="C560" s="14">
        <v>2</v>
      </c>
      <c r="D560" s="2">
        <v>4000000</v>
      </c>
      <c r="E560" s="2">
        <f t="shared" si="16"/>
        <v>8960000</v>
      </c>
    </row>
    <row r="561" spans="1:5" ht="11.25" outlineLevel="1">
      <c r="A561" s="27" t="s">
        <v>377</v>
      </c>
      <c r="B561" s="16" t="s">
        <v>67</v>
      </c>
      <c r="C561" s="14">
        <v>5</v>
      </c>
      <c r="D561" s="2">
        <v>3005000</v>
      </c>
      <c r="E561" s="2">
        <f t="shared" si="16"/>
        <v>16828000</v>
      </c>
    </row>
    <row r="562" spans="1:5" ht="11.25" outlineLevel="1">
      <c r="A562" s="27" t="s">
        <v>371</v>
      </c>
      <c r="B562" s="16" t="s">
        <v>67</v>
      </c>
      <c r="C562" s="14">
        <v>4</v>
      </c>
      <c r="D562" s="2">
        <v>3734000</v>
      </c>
      <c r="E562" s="2">
        <f t="shared" si="16"/>
        <v>16728320.000000002</v>
      </c>
    </row>
    <row r="563" spans="1:5" ht="11.25" outlineLevel="1">
      <c r="A563" s="27" t="s">
        <v>378</v>
      </c>
      <c r="B563" s="16" t="s">
        <v>67</v>
      </c>
      <c r="C563" s="14">
        <v>5</v>
      </c>
      <c r="D563" s="2">
        <v>1560000</v>
      </c>
      <c r="E563" s="2">
        <f t="shared" si="16"/>
        <v>8736000</v>
      </c>
    </row>
    <row r="564" spans="1:5" ht="11.25" outlineLevel="1">
      <c r="A564" s="27" t="s">
        <v>379</v>
      </c>
      <c r="B564" s="16" t="s">
        <v>67</v>
      </c>
      <c r="C564" s="14">
        <v>3</v>
      </c>
      <c r="D564" s="2">
        <v>4520000</v>
      </c>
      <c r="E564" s="2">
        <f t="shared" si="16"/>
        <v>15187200.000000002</v>
      </c>
    </row>
    <row r="565" spans="1:5" ht="11.25" outlineLevel="1">
      <c r="A565" s="27" t="s">
        <v>380</v>
      </c>
      <c r="B565" s="16" t="s">
        <v>67</v>
      </c>
      <c r="C565" s="14">
        <v>2</v>
      </c>
      <c r="D565" s="2">
        <v>4500000</v>
      </c>
      <c r="E565" s="2">
        <f t="shared" si="16"/>
        <v>10080000.000000002</v>
      </c>
    </row>
    <row r="566" spans="1:5" ht="11.25" outlineLevel="1">
      <c r="A566" s="27" t="s">
        <v>381</v>
      </c>
      <c r="B566" s="16" t="s">
        <v>67</v>
      </c>
      <c r="C566" s="14">
        <v>10</v>
      </c>
      <c r="D566" s="2">
        <v>585000</v>
      </c>
      <c r="E566" s="2">
        <f t="shared" si="16"/>
        <v>6552000.000000001</v>
      </c>
    </row>
    <row r="567" spans="1:5" ht="11.25" outlineLevel="1">
      <c r="A567" s="27" t="s">
        <v>382</v>
      </c>
      <c r="B567" s="16" t="s">
        <v>67</v>
      </c>
      <c r="C567" s="14">
        <v>24</v>
      </c>
      <c r="D567" s="2">
        <v>550000</v>
      </c>
      <c r="E567" s="2">
        <f t="shared" si="16"/>
        <v>14784000.000000002</v>
      </c>
    </row>
    <row r="568" spans="1:5" ht="11.25" outlineLevel="1">
      <c r="A568" s="27" t="s">
        <v>383</v>
      </c>
      <c r="B568" s="16" t="s">
        <v>67</v>
      </c>
      <c r="C568" s="14">
        <v>25</v>
      </c>
      <c r="D568" s="2">
        <v>525000</v>
      </c>
      <c r="E568" s="2">
        <f t="shared" si="16"/>
        <v>14700000.000000002</v>
      </c>
    </row>
    <row r="569" spans="1:5" ht="11.25" outlineLevel="1">
      <c r="A569" s="27" t="s">
        <v>384</v>
      </c>
      <c r="B569" s="16" t="s">
        <v>67</v>
      </c>
      <c r="C569" s="14">
        <v>2</v>
      </c>
      <c r="D569" s="2">
        <v>8654000</v>
      </c>
      <c r="E569" s="2">
        <f t="shared" si="16"/>
        <v>19384960</v>
      </c>
    </row>
    <row r="570" spans="1:5" ht="11.25" outlineLevel="1">
      <c r="A570" s="27" t="s">
        <v>310</v>
      </c>
      <c r="B570" s="16" t="s">
        <v>67</v>
      </c>
      <c r="C570" s="14">
        <v>1</v>
      </c>
      <c r="D570" s="2">
        <v>5000000</v>
      </c>
      <c r="E570" s="2">
        <f t="shared" si="16"/>
        <v>5600000.000000001</v>
      </c>
    </row>
    <row r="571" spans="1:5" ht="11.25" outlineLevel="1">
      <c r="A571" s="27" t="s">
        <v>347</v>
      </c>
      <c r="B571" s="16" t="s">
        <v>67</v>
      </c>
      <c r="C571" s="14">
        <v>1</v>
      </c>
      <c r="D571" s="2">
        <v>5143600</v>
      </c>
      <c r="E571" s="2">
        <f t="shared" si="16"/>
        <v>5760832.000000001</v>
      </c>
    </row>
    <row r="572" spans="1:5" ht="11.25" outlineLevel="1">
      <c r="A572" s="27" t="s">
        <v>302</v>
      </c>
      <c r="B572" s="16" t="s">
        <v>67</v>
      </c>
      <c r="C572" s="14">
        <v>3</v>
      </c>
      <c r="D572" s="2">
        <v>5100000</v>
      </c>
      <c r="E572" s="2">
        <f t="shared" si="16"/>
        <v>17136000</v>
      </c>
    </row>
    <row r="573" spans="1:5" ht="11.25" outlineLevel="1">
      <c r="A573" s="27" t="s">
        <v>2767</v>
      </c>
      <c r="B573" s="16" t="s">
        <v>67</v>
      </c>
      <c r="C573" s="14">
        <v>8</v>
      </c>
      <c r="D573" s="2">
        <v>1697000</v>
      </c>
      <c r="E573" s="2">
        <f t="shared" si="16"/>
        <v>15205120.000000002</v>
      </c>
    </row>
    <row r="574" spans="1:5" ht="11.25" outlineLevel="1">
      <c r="A574" s="27" t="s">
        <v>2767</v>
      </c>
      <c r="B574" s="16" t="s">
        <v>67</v>
      </c>
      <c r="C574" s="14">
        <v>8</v>
      </c>
      <c r="D574" s="2">
        <v>1697000</v>
      </c>
      <c r="E574" s="2">
        <f t="shared" si="16"/>
        <v>15205120.000000002</v>
      </c>
    </row>
    <row r="575" spans="1:5" ht="11.25" outlineLevel="1">
      <c r="A575" s="27" t="s">
        <v>385</v>
      </c>
      <c r="B575" s="16" t="s">
        <v>67</v>
      </c>
      <c r="C575" s="14">
        <v>8</v>
      </c>
      <c r="D575" s="2">
        <v>1650000</v>
      </c>
      <c r="E575" s="2">
        <f t="shared" si="16"/>
        <v>14784000.000000002</v>
      </c>
    </row>
    <row r="576" spans="1:5" ht="11.25" outlineLevel="1">
      <c r="A576" s="27" t="s">
        <v>386</v>
      </c>
      <c r="B576" s="16" t="s">
        <v>67</v>
      </c>
      <c r="C576" s="14">
        <v>4</v>
      </c>
      <c r="D576" s="2">
        <v>2800000</v>
      </c>
      <c r="E576" s="2">
        <f t="shared" si="16"/>
        <v>12544000.000000002</v>
      </c>
    </row>
    <row r="577" spans="1:5" ht="11.25" outlineLevel="1">
      <c r="A577" s="27" t="s">
        <v>387</v>
      </c>
      <c r="B577" s="16" t="s">
        <v>67</v>
      </c>
      <c r="C577" s="14">
        <v>3</v>
      </c>
      <c r="D577" s="2">
        <v>1850000</v>
      </c>
      <c r="E577" s="2">
        <f t="shared" si="16"/>
        <v>6216000.000000001</v>
      </c>
    </row>
    <row r="578" spans="1:5" ht="11.25" outlineLevel="1">
      <c r="A578" s="27" t="s">
        <v>388</v>
      </c>
      <c r="B578" s="16" t="s">
        <v>67</v>
      </c>
      <c r="C578" s="14">
        <v>3</v>
      </c>
      <c r="D578" s="2">
        <v>3675000</v>
      </c>
      <c r="E578" s="2">
        <f t="shared" si="16"/>
        <v>12348000.000000002</v>
      </c>
    </row>
    <row r="579" spans="1:5" ht="11.25" outlineLevel="1">
      <c r="A579" s="27" t="s">
        <v>389</v>
      </c>
      <c r="B579" s="16" t="s">
        <v>67</v>
      </c>
      <c r="C579" s="14">
        <v>9</v>
      </c>
      <c r="D579" s="2">
        <v>1325000</v>
      </c>
      <c r="E579" s="2">
        <f t="shared" si="16"/>
        <v>13356000.000000002</v>
      </c>
    </row>
    <row r="580" spans="1:5" ht="11.25" outlineLevel="1">
      <c r="A580" s="27" t="s">
        <v>390</v>
      </c>
      <c r="B580" s="16" t="s">
        <v>67</v>
      </c>
      <c r="C580" s="14">
        <v>1</v>
      </c>
      <c r="D580" s="2">
        <v>15000000</v>
      </c>
      <c r="E580" s="2">
        <f t="shared" si="16"/>
        <v>16800000</v>
      </c>
    </row>
    <row r="581" spans="1:5" ht="11.25" outlineLevel="1">
      <c r="A581" s="27" t="s">
        <v>391</v>
      </c>
      <c r="B581" s="16" t="s">
        <v>67</v>
      </c>
      <c r="C581" s="14">
        <v>2</v>
      </c>
      <c r="D581" s="2">
        <v>2500000</v>
      </c>
      <c r="E581" s="2">
        <f t="shared" si="16"/>
        <v>5600000.000000001</v>
      </c>
    </row>
    <row r="582" spans="1:5" ht="11.25" outlineLevel="1">
      <c r="A582" s="27" t="s">
        <v>392</v>
      </c>
      <c r="B582" s="16" t="s">
        <v>67</v>
      </c>
      <c r="C582" s="14">
        <v>5</v>
      </c>
      <c r="D582" s="2">
        <v>2318000</v>
      </c>
      <c r="E582" s="2">
        <f t="shared" si="16"/>
        <v>12980800.000000002</v>
      </c>
    </row>
    <row r="583" spans="1:5" ht="11.25" outlineLevel="1">
      <c r="A583" s="27" t="s">
        <v>393</v>
      </c>
      <c r="B583" s="16" t="s">
        <v>67</v>
      </c>
      <c r="C583" s="14">
        <v>2</v>
      </c>
      <c r="D583" s="2">
        <v>5640000</v>
      </c>
      <c r="E583" s="2">
        <f t="shared" si="16"/>
        <v>12633600.000000002</v>
      </c>
    </row>
    <row r="584" spans="1:5" ht="11.25" outlineLevel="1">
      <c r="A584" s="27" t="s">
        <v>394</v>
      </c>
      <c r="B584" s="16" t="s">
        <v>67</v>
      </c>
      <c r="C584" s="14">
        <v>1</v>
      </c>
      <c r="D584" s="2">
        <v>4500000</v>
      </c>
      <c r="E584" s="2">
        <f t="shared" si="16"/>
        <v>5040000.000000001</v>
      </c>
    </row>
    <row r="585" spans="1:5" ht="11.25" outlineLevel="1">
      <c r="A585" s="27" t="s">
        <v>395</v>
      </c>
      <c r="B585" s="16" t="s">
        <v>67</v>
      </c>
      <c r="C585" s="14">
        <v>1</v>
      </c>
      <c r="D585" s="2">
        <v>4500000</v>
      </c>
      <c r="E585" s="2">
        <f t="shared" si="16"/>
        <v>5040000.000000001</v>
      </c>
    </row>
    <row r="586" spans="1:5" ht="11.25" outlineLevel="1">
      <c r="A586" s="27" t="s">
        <v>396</v>
      </c>
      <c r="B586" s="16" t="s">
        <v>67</v>
      </c>
      <c r="C586" s="14">
        <v>5</v>
      </c>
      <c r="D586" s="2">
        <v>1125000</v>
      </c>
      <c r="E586" s="2">
        <f t="shared" si="16"/>
        <v>6300000.000000001</v>
      </c>
    </row>
    <row r="587" spans="1:5" ht="11.25" outlineLevel="1">
      <c r="A587" s="27" t="s">
        <v>371</v>
      </c>
      <c r="B587" s="16" t="s">
        <v>67</v>
      </c>
      <c r="C587" s="14">
        <v>1</v>
      </c>
      <c r="D587" s="2">
        <v>3734000</v>
      </c>
      <c r="E587" s="2">
        <f t="shared" si="16"/>
        <v>4182080.0000000005</v>
      </c>
    </row>
    <row r="588" spans="1:5" ht="11.25" outlineLevel="1">
      <c r="A588" s="27" t="s">
        <v>397</v>
      </c>
      <c r="B588" s="16" t="s">
        <v>67</v>
      </c>
      <c r="C588" s="14">
        <v>9</v>
      </c>
      <c r="D588" s="2">
        <v>1225000</v>
      </c>
      <c r="E588" s="2">
        <f t="shared" si="16"/>
        <v>12348000.000000002</v>
      </c>
    </row>
    <row r="589" spans="1:5" ht="11.25" outlineLevel="1">
      <c r="A589" s="27" t="s">
        <v>375</v>
      </c>
      <c r="B589" s="16" t="s">
        <v>67</v>
      </c>
      <c r="C589" s="14">
        <v>6</v>
      </c>
      <c r="D589" s="2">
        <v>1654000</v>
      </c>
      <c r="E589" s="2">
        <f t="shared" si="16"/>
        <v>11114880.000000002</v>
      </c>
    </row>
    <row r="590" spans="1:5" ht="11.25" outlineLevel="1">
      <c r="A590" s="27" t="s">
        <v>398</v>
      </c>
      <c r="B590" s="16" t="s">
        <v>67</v>
      </c>
      <c r="C590" s="14">
        <v>1</v>
      </c>
      <c r="D590" s="2">
        <v>3560000</v>
      </c>
      <c r="E590" s="2">
        <f t="shared" si="16"/>
        <v>3987200.0000000005</v>
      </c>
    </row>
    <row r="591" spans="1:5" ht="11.25" outlineLevel="1">
      <c r="A591" s="27" t="s">
        <v>399</v>
      </c>
      <c r="B591" s="16" t="s">
        <v>67</v>
      </c>
      <c r="C591" s="14">
        <v>20</v>
      </c>
      <c r="D591" s="2">
        <v>533000</v>
      </c>
      <c r="E591" s="2">
        <f t="shared" si="16"/>
        <v>11939200.000000002</v>
      </c>
    </row>
    <row r="592" spans="1:5" ht="11.25" outlineLevel="1">
      <c r="A592" s="27" t="s">
        <v>348</v>
      </c>
      <c r="B592" s="16" t="s">
        <v>67</v>
      </c>
      <c r="C592" s="14">
        <v>6</v>
      </c>
      <c r="D592" s="2">
        <v>1697000</v>
      </c>
      <c r="E592" s="2">
        <f t="shared" si="16"/>
        <v>11403840.000000002</v>
      </c>
    </row>
    <row r="593" spans="1:5" ht="11.25" outlineLevel="1">
      <c r="A593" s="27" t="s">
        <v>400</v>
      </c>
      <c r="B593" s="16" t="s">
        <v>67</v>
      </c>
      <c r="C593" s="14">
        <v>2</v>
      </c>
      <c r="D593" s="2">
        <v>4000000</v>
      </c>
      <c r="E593" s="2">
        <f t="shared" si="16"/>
        <v>8960000</v>
      </c>
    </row>
    <row r="594" spans="1:5" ht="11.25" outlineLevel="1">
      <c r="A594" s="27" t="s">
        <v>302</v>
      </c>
      <c r="B594" s="16" t="s">
        <v>67</v>
      </c>
      <c r="C594" s="14">
        <v>2</v>
      </c>
      <c r="D594" s="2">
        <v>5100000</v>
      </c>
      <c r="E594" s="2">
        <f t="shared" si="16"/>
        <v>11424000.000000002</v>
      </c>
    </row>
    <row r="595" spans="1:5" ht="11.25" outlineLevel="1">
      <c r="A595" s="27" t="s">
        <v>348</v>
      </c>
      <c r="B595" s="16" t="s">
        <v>67</v>
      </c>
      <c r="C595" s="14">
        <v>6</v>
      </c>
      <c r="D595" s="2">
        <v>1697000</v>
      </c>
      <c r="E595" s="2">
        <f t="shared" si="16"/>
        <v>11403840.000000002</v>
      </c>
    </row>
    <row r="596" spans="1:5" ht="11.25" outlineLevel="1">
      <c r="A596" s="27" t="s">
        <v>401</v>
      </c>
      <c r="B596" s="16" t="s">
        <v>67</v>
      </c>
      <c r="C596" s="14">
        <v>70</v>
      </c>
      <c r="D596" s="2">
        <v>145000</v>
      </c>
      <c r="E596" s="2">
        <f t="shared" si="16"/>
        <v>11368000.000000002</v>
      </c>
    </row>
    <row r="597" spans="1:5" ht="11.25" outlineLevel="1">
      <c r="A597" s="27" t="s">
        <v>344</v>
      </c>
      <c r="B597" s="16" t="s">
        <v>67</v>
      </c>
      <c r="C597" s="14">
        <v>4</v>
      </c>
      <c r="D597" s="2">
        <v>2245000</v>
      </c>
      <c r="E597" s="2">
        <f aca="true" t="shared" si="17" ref="E597:E656">(C597*D597)*1.12</f>
        <v>10057600.000000002</v>
      </c>
    </row>
    <row r="598" spans="1:5" ht="11.25" outlineLevel="1">
      <c r="A598" s="27" t="s">
        <v>402</v>
      </c>
      <c r="B598" s="16" t="s">
        <v>67</v>
      </c>
      <c r="C598" s="14">
        <v>2</v>
      </c>
      <c r="D598" s="2">
        <v>4000000</v>
      </c>
      <c r="E598" s="2">
        <f t="shared" si="17"/>
        <v>8960000</v>
      </c>
    </row>
    <row r="599" spans="1:5" ht="11.25" outlineLevel="1">
      <c r="A599" s="27" t="s">
        <v>403</v>
      </c>
      <c r="B599" s="16" t="s">
        <v>67</v>
      </c>
      <c r="C599" s="14">
        <v>8</v>
      </c>
      <c r="D599" s="2">
        <v>1324000</v>
      </c>
      <c r="E599" s="2">
        <f t="shared" si="17"/>
        <v>11863040.000000002</v>
      </c>
    </row>
    <row r="600" spans="1:5" ht="11.25" outlineLevel="1">
      <c r="A600" s="27" t="s">
        <v>346</v>
      </c>
      <c r="B600" s="16" t="s">
        <v>67</v>
      </c>
      <c r="C600" s="14">
        <v>6</v>
      </c>
      <c r="D600" s="2">
        <v>1650000</v>
      </c>
      <c r="E600" s="2">
        <f t="shared" si="17"/>
        <v>11088000.000000002</v>
      </c>
    </row>
    <row r="601" spans="1:5" ht="11.25" outlineLevel="1">
      <c r="A601" s="27" t="s">
        <v>291</v>
      </c>
      <c r="B601" s="16" t="s">
        <v>67</v>
      </c>
      <c r="C601" s="14">
        <v>1</v>
      </c>
      <c r="D601" s="2">
        <v>9870000</v>
      </c>
      <c r="E601" s="2">
        <f t="shared" si="17"/>
        <v>11054400.000000002</v>
      </c>
    </row>
    <row r="602" spans="1:5" ht="11.25" outlineLevel="1">
      <c r="A602" s="27" t="s">
        <v>404</v>
      </c>
      <c r="B602" s="16" t="s">
        <v>67</v>
      </c>
      <c r="C602" s="14">
        <v>1</v>
      </c>
      <c r="D602" s="2">
        <v>9500000</v>
      </c>
      <c r="E602" s="2">
        <f t="shared" si="17"/>
        <v>10640000.000000002</v>
      </c>
    </row>
    <row r="603" spans="1:5" ht="11.25" outlineLevel="1">
      <c r="A603" s="27" t="s">
        <v>370</v>
      </c>
      <c r="B603" s="16" t="s">
        <v>67</v>
      </c>
      <c r="C603" s="14">
        <v>2</v>
      </c>
      <c r="D603" s="2">
        <v>500000</v>
      </c>
      <c r="E603" s="2">
        <f t="shared" si="17"/>
        <v>1120000</v>
      </c>
    </row>
    <row r="604" spans="1:5" ht="11.25" outlineLevel="1">
      <c r="A604" s="27" t="s">
        <v>378</v>
      </c>
      <c r="B604" s="16" t="s">
        <v>67</v>
      </c>
      <c r="C604" s="14">
        <v>6</v>
      </c>
      <c r="D604" s="2">
        <v>1560000</v>
      </c>
      <c r="E604" s="2">
        <f t="shared" si="17"/>
        <v>10483200.000000002</v>
      </c>
    </row>
    <row r="605" spans="1:5" ht="11.25" outlineLevel="1">
      <c r="A605" s="27" t="s">
        <v>371</v>
      </c>
      <c r="B605" s="16" t="s">
        <v>67</v>
      </c>
      <c r="C605" s="14">
        <v>2</v>
      </c>
      <c r="D605" s="2">
        <v>3734000</v>
      </c>
      <c r="E605" s="2">
        <f t="shared" si="17"/>
        <v>8364160.000000001</v>
      </c>
    </row>
    <row r="606" spans="1:5" ht="11.25" outlineLevel="1">
      <c r="A606" s="27" t="s">
        <v>348</v>
      </c>
      <c r="B606" s="16" t="s">
        <v>67</v>
      </c>
      <c r="C606" s="14">
        <v>4</v>
      </c>
      <c r="D606" s="2">
        <v>1697000</v>
      </c>
      <c r="E606" s="2">
        <f t="shared" si="17"/>
        <v>7602560.000000001</v>
      </c>
    </row>
    <row r="607" spans="1:5" ht="11.25" outlineLevel="1">
      <c r="A607" s="27" t="s">
        <v>405</v>
      </c>
      <c r="B607" s="16" t="s">
        <v>67</v>
      </c>
      <c r="C607" s="14">
        <v>2</v>
      </c>
      <c r="D607" s="2">
        <v>3730000</v>
      </c>
      <c r="E607" s="2">
        <f t="shared" si="17"/>
        <v>8355200.000000001</v>
      </c>
    </row>
    <row r="608" spans="1:5" ht="11.25" outlineLevel="1">
      <c r="A608" s="27" t="s">
        <v>406</v>
      </c>
      <c r="B608" s="16" t="s">
        <v>67</v>
      </c>
      <c r="C608" s="14">
        <v>5</v>
      </c>
      <c r="D608" s="2">
        <v>1856000</v>
      </c>
      <c r="E608" s="2">
        <f t="shared" si="17"/>
        <v>10393600.000000002</v>
      </c>
    </row>
    <row r="609" spans="1:5" ht="11.25" outlineLevel="1">
      <c r="A609" s="27" t="s">
        <v>407</v>
      </c>
      <c r="B609" s="16" t="s">
        <v>67</v>
      </c>
      <c r="C609" s="14">
        <v>3</v>
      </c>
      <c r="D609" s="2">
        <v>1800000</v>
      </c>
      <c r="E609" s="2">
        <f t="shared" si="17"/>
        <v>6048000.000000001</v>
      </c>
    </row>
    <row r="610" spans="1:5" ht="11.25" outlineLevel="1">
      <c r="A610" s="27" t="s">
        <v>332</v>
      </c>
      <c r="B610" s="16" t="s">
        <v>67</v>
      </c>
      <c r="C610" s="14">
        <v>2</v>
      </c>
      <c r="D610" s="2">
        <v>4444000</v>
      </c>
      <c r="E610" s="2">
        <f t="shared" si="17"/>
        <v>9954560.000000002</v>
      </c>
    </row>
    <row r="611" spans="1:5" ht="11.25" outlineLevel="1">
      <c r="A611" s="27" t="s">
        <v>299</v>
      </c>
      <c r="B611" s="16" t="s">
        <v>67</v>
      </c>
      <c r="C611" s="14">
        <v>2</v>
      </c>
      <c r="D611" s="2">
        <v>3500000</v>
      </c>
      <c r="E611" s="2">
        <f t="shared" si="17"/>
        <v>7840000.000000001</v>
      </c>
    </row>
    <row r="612" spans="1:5" ht="11.25" outlineLevel="1">
      <c r="A612" s="27" t="s">
        <v>408</v>
      </c>
      <c r="B612" s="16" t="s">
        <v>67</v>
      </c>
      <c r="C612" s="14">
        <v>1</v>
      </c>
      <c r="D612" s="2">
        <v>8750000</v>
      </c>
      <c r="E612" s="2">
        <f t="shared" si="17"/>
        <v>9800000.000000002</v>
      </c>
    </row>
    <row r="613" spans="1:5" ht="11.25" outlineLevel="1">
      <c r="A613" s="27" t="s">
        <v>409</v>
      </c>
      <c r="B613" s="16" t="s">
        <v>67</v>
      </c>
      <c r="C613" s="14">
        <v>2</v>
      </c>
      <c r="D613" s="2">
        <v>3050000</v>
      </c>
      <c r="E613" s="2">
        <f t="shared" si="17"/>
        <v>6832000.000000001</v>
      </c>
    </row>
    <row r="614" spans="1:5" ht="11.25" outlineLevel="1">
      <c r="A614" s="27" t="s">
        <v>410</v>
      </c>
      <c r="B614" s="16" t="s">
        <v>67</v>
      </c>
      <c r="C614" s="14">
        <v>2</v>
      </c>
      <c r="D614" s="2">
        <v>300000</v>
      </c>
      <c r="E614" s="2">
        <f t="shared" si="17"/>
        <v>672000.0000000001</v>
      </c>
    </row>
    <row r="615" spans="1:5" ht="11.25" outlineLevel="1">
      <c r="A615" s="27" t="s">
        <v>411</v>
      </c>
      <c r="B615" s="16" t="s">
        <v>67</v>
      </c>
      <c r="C615" s="14">
        <v>10</v>
      </c>
      <c r="D615" s="2">
        <v>345000</v>
      </c>
      <c r="E615" s="2">
        <f t="shared" si="17"/>
        <v>3864000.0000000005</v>
      </c>
    </row>
    <row r="616" spans="1:5" ht="11.25" outlineLevel="1">
      <c r="A616" s="27" t="s">
        <v>412</v>
      </c>
      <c r="B616" s="16" t="s">
        <v>67</v>
      </c>
      <c r="C616" s="14">
        <v>4</v>
      </c>
      <c r="D616" s="2">
        <v>3245000</v>
      </c>
      <c r="E616" s="2">
        <f t="shared" si="17"/>
        <v>14537600.000000002</v>
      </c>
    </row>
    <row r="617" spans="1:5" ht="11.25" outlineLevel="1">
      <c r="A617" s="27" t="s">
        <v>412</v>
      </c>
      <c r="B617" s="16" t="s">
        <v>67</v>
      </c>
      <c r="C617" s="14">
        <v>3</v>
      </c>
      <c r="D617" s="2">
        <v>3245000</v>
      </c>
      <c r="E617" s="2">
        <f t="shared" si="17"/>
        <v>10903200.000000002</v>
      </c>
    </row>
    <row r="618" spans="1:5" ht="11.25" outlineLevel="1">
      <c r="A618" s="27" t="s">
        <v>413</v>
      </c>
      <c r="B618" s="16" t="s">
        <v>67</v>
      </c>
      <c r="C618" s="14">
        <v>60</v>
      </c>
      <c r="D618" s="2">
        <v>70000</v>
      </c>
      <c r="E618" s="2">
        <f t="shared" si="17"/>
        <v>4704000</v>
      </c>
    </row>
    <row r="619" spans="1:5" ht="11.25" outlineLevel="1">
      <c r="A619" s="27" t="s">
        <v>376</v>
      </c>
      <c r="B619" s="16" t="s">
        <v>67</v>
      </c>
      <c r="C619" s="14">
        <v>2</v>
      </c>
      <c r="D619" s="2">
        <v>8000000</v>
      </c>
      <c r="E619" s="2">
        <f t="shared" si="17"/>
        <v>17920000</v>
      </c>
    </row>
    <row r="620" spans="1:5" ht="11.25" outlineLevel="1">
      <c r="A620" s="27" t="s">
        <v>389</v>
      </c>
      <c r="B620" s="16" t="s">
        <v>67</v>
      </c>
      <c r="C620" s="14">
        <v>6</v>
      </c>
      <c r="D620" s="2">
        <v>1325000</v>
      </c>
      <c r="E620" s="2">
        <f t="shared" si="17"/>
        <v>8904000</v>
      </c>
    </row>
    <row r="621" spans="1:5" ht="11.25" outlineLevel="1">
      <c r="A621" s="27" t="s">
        <v>346</v>
      </c>
      <c r="B621" s="16" t="s">
        <v>67</v>
      </c>
      <c r="C621" s="14">
        <v>8</v>
      </c>
      <c r="D621" s="2">
        <v>1056000</v>
      </c>
      <c r="E621" s="2">
        <f t="shared" si="17"/>
        <v>9461760</v>
      </c>
    </row>
    <row r="622" spans="1:5" ht="11.25" outlineLevel="1">
      <c r="A622" s="27" t="s">
        <v>400</v>
      </c>
      <c r="B622" s="16" t="s">
        <v>67</v>
      </c>
      <c r="C622" s="14">
        <v>2</v>
      </c>
      <c r="D622" s="2">
        <v>3800000</v>
      </c>
      <c r="E622" s="2">
        <f t="shared" si="17"/>
        <v>8512000</v>
      </c>
    </row>
    <row r="623" spans="1:5" ht="11.25" outlineLevel="1">
      <c r="A623" s="27" t="s">
        <v>414</v>
      </c>
      <c r="B623" s="16" t="s">
        <v>67</v>
      </c>
      <c r="C623" s="14">
        <v>2</v>
      </c>
      <c r="D623" s="2">
        <v>2240000</v>
      </c>
      <c r="E623" s="2">
        <f t="shared" si="17"/>
        <v>5017600.000000001</v>
      </c>
    </row>
    <row r="624" spans="1:5" ht="11.25" outlineLevel="1">
      <c r="A624" s="27" t="s">
        <v>415</v>
      </c>
      <c r="B624" s="16" t="s">
        <v>67</v>
      </c>
      <c r="C624" s="14">
        <v>7</v>
      </c>
      <c r="D624" s="2">
        <v>1119000</v>
      </c>
      <c r="E624" s="2">
        <f t="shared" si="17"/>
        <v>8772960</v>
      </c>
    </row>
    <row r="625" spans="1:5" ht="11.25" outlineLevel="1">
      <c r="A625" s="27" t="s">
        <v>416</v>
      </c>
      <c r="B625" s="16" t="s">
        <v>67</v>
      </c>
      <c r="C625" s="14">
        <v>2</v>
      </c>
      <c r="D625" s="2">
        <v>2605000</v>
      </c>
      <c r="E625" s="2">
        <f t="shared" si="17"/>
        <v>5835200.000000001</v>
      </c>
    </row>
    <row r="626" spans="1:5" ht="11.25" outlineLevel="1">
      <c r="A626" s="27" t="s">
        <v>364</v>
      </c>
      <c r="B626" s="16" t="s">
        <v>67</v>
      </c>
      <c r="C626" s="14">
        <v>1</v>
      </c>
      <c r="D626" s="2">
        <v>7797000</v>
      </c>
      <c r="E626" s="2">
        <f t="shared" si="17"/>
        <v>8732640</v>
      </c>
    </row>
    <row r="627" spans="1:5" ht="11.25" outlineLevel="1">
      <c r="A627" s="27" t="s">
        <v>308</v>
      </c>
      <c r="B627" s="16" t="s">
        <v>67</v>
      </c>
      <c r="C627" s="14">
        <v>2</v>
      </c>
      <c r="D627" s="2">
        <v>3093000</v>
      </c>
      <c r="E627" s="2">
        <f t="shared" si="17"/>
        <v>6928320.000000001</v>
      </c>
    </row>
    <row r="628" spans="1:5" ht="11.25" outlineLevel="1">
      <c r="A628" s="27" t="s">
        <v>347</v>
      </c>
      <c r="B628" s="16" t="s">
        <v>67</v>
      </c>
      <c r="C628" s="14">
        <v>2</v>
      </c>
      <c r="D628" s="2">
        <v>5143600</v>
      </c>
      <c r="E628" s="2">
        <f t="shared" si="17"/>
        <v>11521664.000000002</v>
      </c>
    </row>
    <row r="629" spans="1:5" ht="11.25" outlineLevel="1">
      <c r="A629" s="27" t="s">
        <v>327</v>
      </c>
      <c r="B629" s="16" t="s">
        <v>67</v>
      </c>
      <c r="C629" s="14">
        <v>2</v>
      </c>
      <c r="D629" s="2">
        <v>12000000</v>
      </c>
      <c r="E629" s="2">
        <f t="shared" si="17"/>
        <v>26880000.000000004</v>
      </c>
    </row>
    <row r="630" spans="1:5" ht="11.25" outlineLevel="1">
      <c r="A630" s="27" t="s">
        <v>417</v>
      </c>
      <c r="B630" s="16" t="s">
        <v>67</v>
      </c>
      <c r="C630" s="14">
        <v>5</v>
      </c>
      <c r="D630" s="2">
        <v>615000</v>
      </c>
      <c r="E630" s="2">
        <f t="shared" si="17"/>
        <v>3444000.0000000005</v>
      </c>
    </row>
    <row r="631" spans="1:5" ht="11.25" outlineLevel="1">
      <c r="A631" s="27" t="s">
        <v>302</v>
      </c>
      <c r="B631" s="16" t="s">
        <v>67</v>
      </c>
      <c r="C631" s="14">
        <v>2</v>
      </c>
      <c r="D631" s="2">
        <v>5100000</v>
      </c>
      <c r="E631" s="2">
        <f t="shared" si="17"/>
        <v>11424000.000000002</v>
      </c>
    </row>
    <row r="632" spans="1:5" ht="11.25" outlineLevel="1">
      <c r="A632" s="27" t="s">
        <v>409</v>
      </c>
      <c r="B632" s="16" t="s">
        <v>67</v>
      </c>
      <c r="C632" s="14">
        <v>2</v>
      </c>
      <c r="D632" s="2">
        <v>3050000</v>
      </c>
      <c r="E632" s="2">
        <f t="shared" si="17"/>
        <v>6832000.000000001</v>
      </c>
    </row>
    <row r="633" spans="1:5" ht="11.25" outlineLevel="1">
      <c r="A633" s="27" t="s">
        <v>418</v>
      </c>
      <c r="B633" s="16" t="s">
        <v>67</v>
      </c>
      <c r="C633" s="14">
        <v>2</v>
      </c>
      <c r="D633" s="2">
        <v>7500000</v>
      </c>
      <c r="E633" s="2">
        <f t="shared" si="17"/>
        <v>16800000</v>
      </c>
    </row>
    <row r="634" spans="1:5" ht="11.25" outlineLevel="1">
      <c r="A634" s="27" t="s">
        <v>419</v>
      </c>
      <c r="B634" s="16" t="s">
        <v>67</v>
      </c>
      <c r="C634" s="14">
        <v>2</v>
      </c>
      <c r="D634" s="2">
        <v>11000000</v>
      </c>
      <c r="E634" s="2">
        <f t="shared" si="17"/>
        <v>24640000.000000004</v>
      </c>
    </row>
    <row r="635" spans="1:5" ht="11.25" outlineLevel="1">
      <c r="A635" s="27" t="s">
        <v>371</v>
      </c>
      <c r="B635" s="16" t="s">
        <v>67</v>
      </c>
      <c r="C635" s="14">
        <v>2</v>
      </c>
      <c r="D635" s="2">
        <v>3734000</v>
      </c>
      <c r="E635" s="2">
        <f t="shared" si="17"/>
        <v>8364160.000000001</v>
      </c>
    </row>
    <row r="636" spans="1:5" ht="11.25" outlineLevel="1">
      <c r="A636" s="27" t="s">
        <v>420</v>
      </c>
      <c r="B636" s="16" t="s">
        <v>67</v>
      </c>
      <c r="C636" s="14">
        <v>2</v>
      </c>
      <c r="D636" s="2">
        <v>4968000</v>
      </c>
      <c r="E636" s="2">
        <f t="shared" si="17"/>
        <v>11128320.000000002</v>
      </c>
    </row>
    <row r="637" spans="1:5" ht="11.25" outlineLevel="1">
      <c r="A637" s="27" t="s">
        <v>421</v>
      </c>
      <c r="B637" s="16" t="s">
        <v>67</v>
      </c>
      <c r="C637" s="14">
        <v>1</v>
      </c>
      <c r="D637" s="2">
        <v>4954000</v>
      </c>
      <c r="E637" s="2">
        <f t="shared" si="17"/>
        <v>5548480.000000001</v>
      </c>
    </row>
    <row r="638" spans="1:5" ht="11.25" outlineLevel="1">
      <c r="A638" s="27" t="s">
        <v>422</v>
      </c>
      <c r="B638" s="16" t="s">
        <v>67</v>
      </c>
      <c r="C638" s="14">
        <v>4</v>
      </c>
      <c r="D638" s="2">
        <v>965000</v>
      </c>
      <c r="E638" s="2">
        <f t="shared" si="17"/>
        <v>4323200</v>
      </c>
    </row>
    <row r="639" spans="1:5" ht="11.25" outlineLevel="1">
      <c r="A639" s="27" t="s">
        <v>423</v>
      </c>
      <c r="B639" s="16" t="s">
        <v>67</v>
      </c>
      <c r="C639" s="14">
        <v>7</v>
      </c>
      <c r="D639" s="2">
        <v>954000</v>
      </c>
      <c r="E639" s="2">
        <f t="shared" si="17"/>
        <v>7479360.000000001</v>
      </c>
    </row>
    <row r="640" spans="1:5" ht="11.25" outlineLevel="1">
      <c r="A640" s="27" t="s">
        <v>288</v>
      </c>
      <c r="B640" s="16" t="s">
        <v>67</v>
      </c>
      <c r="C640" s="14">
        <v>3</v>
      </c>
      <c r="D640" s="2">
        <v>2850000</v>
      </c>
      <c r="E640" s="2">
        <f t="shared" si="17"/>
        <v>9576000</v>
      </c>
    </row>
    <row r="641" spans="1:5" ht="11.25" outlineLevel="1">
      <c r="A641" s="27" t="s">
        <v>299</v>
      </c>
      <c r="B641" s="16" t="s">
        <v>67</v>
      </c>
      <c r="C641" s="14">
        <v>2</v>
      </c>
      <c r="D641" s="2">
        <v>3500000</v>
      </c>
      <c r="E641" s="2">
        <f t="shared" si="17"/>
        <v>7840000.000000001</v>
      </c>
    </row>
    <row r="642" spans="1:5" ht="11.25" outlineLevel="1">
      <c r="A642" s="27" t="s">
        <v>348</v>
      </c>
      <c r="B642" s="16" t="s">
        <v>67</v>
      </c>
      <c r="C642" s="14">
        <v>4</v>
      </c>
      <c r="D642" s="2">
        <v>1697000</v>
      </c>
      <c r="E642" s="2">
        <f t="shared" si="17"/>
        <v>7602560.000000001</v>
      </c>
    </row>
    <row r="643" spans="1:5" ht="11.25" outlineLevel="1">
      <c r="A643" s="27" t="s">
        <v>424</v>
      </c>
      <c r="B643" s="16" t="s">
        <v>67</v>
      </c>
      <c r="C643" s="14">
        <v>2</v>
      </c>
      <c r="D643" s="2">
        <v>4500000</v>
      </c>
      <c r="E643" s="2">
        <f t="shared" si="17"/>
        <v>10080000.000000002</v>
      </c>
    </row>
    <row r="644" spans="1:5" ht="11.25" outlineLevel="1">
      <c r="A644" s="27" t="s">
        <v>332</v>
      </c>
      <c r="B644" s="16" t="s">
        <v>67</v>
      </c>
      <c r="C644" s="14">
        <v>2</v>
      </c>
      <c r="D644" s="2">
        <v>4444000</v>
      </c>
      <c r="E644" s="2">
        <f t="shared" si="17"/>
        <v>9954560.000000002</v>
      </c>
    </row>
    <row r="645" spans="1:5" ht="11.25" outlineLevel="1">
      <c r="A645" s="27" t="s">
        <v>389</v>
      </c>
      <c r="B645" s="16" t="s">
        <v>67</v>
      </c>
      <c r="C645" s="14">
        <v>5</v>
      </c>
      <c r="D645" s="2">
        <v>1325000</v>
      </c>
      <c r="E645" s="2">
        <f t="shared" si="17"/>
        <v>7420000.000000001</v>
      </c>
    </row>
    <row r="646" spans="1:5" ht="11.25" outlineLevel="1">
      <c r="A646" s="27" t="s">
        <v>425</v>
      </c>
      <c r="B646" s="16" t="s">
        <v>67</v>
      </c>
      <c r="C646" s="14">
        <v>4</v>
      </c>
      <c r="D646" s="2">
        <v>1638000</v>
      </c>
      <c r="E646" s="2">
        <f t="shared" si="17"/>
        <v>7338240.000000001</v>
      </c>
    </row>
    <row r="647" spans="1:5" ht="11.25" outlineLevel="1">
      <c r="A647" s="27" t="s">
        <v>426</v>
      </c>
      <c r="B647" s="16" t="s">
        <v>67</v>
      </c>
      <c r="C647" s="14">
        <v>2</v>
      </c>
      <c r="D647" s="2">
        <v>13014000</v>
      </c>
      <c r="E647" s="2">
        <f t="shared" si="17"/>
        <v>29151360.000000004</v>
      </c>
    </row>
    <row r="648" spans="1:5" ht="11.25" outlineLevel="1">
      <c r="A648" s="27" t="s">
        <v>427</v>
      </c>
      <c r="B648" s="16" t="s">
        <v>67</v>
      </c>
      <c r="C648" s="14">
        <v>2</v>
      </c>
      <c r="D648" s="2">
        <v>2552200</v>
      </c>
      <c r="E648" s="2">
        <f t="shared" si="17"/>
        <v>5716928.000000001</v>
      </c>
    </row>
    <row r="649" spans="1:5" ht="11.25" outlineLevel="1">
      <c r="A649" s="27" t="s">
        <v>367</v>
      </c>
      <c r="B649" s="16" t="s">
        <v>67</v>
      </c>
      <c r="C649" s="14">
        <v>2</v>
      </c>
      <c r="D649" s="2">
        <v>2540000</v>
      </c>
      <c r="E649" s="2">
        <f t="shared" si="17"/>
        <v>5689600.000000001</v>
      </c>
    </row>
    <row r="650" spans="1:5" ht="11.25" outlineLevel="1">
      <c r="A650" s="27" t="s">
        <v>352</v>
      </c>
      <c r="B650" s="16" t="s">
        <v>67</v>
      </c>
      <c r="C650" s="14">
        <v>2</v>
      </c>
      <c r="D650" s="2">
        <v>3155000</v>
      </c>
      <c r="E650" s="2">
        <f t="shared" si="17"/>
        <v>7067200.000000001</v>
      </c>
    </row>
    <row r="651" spans="1:5" ht="11.25" outlineLevel="1">
      <c r="A651" s="27" t="s">
        <v>428</v>
      </c>
      <c r="B651" s="16" t="s">
        <v>67</v>
      </c>
      <c r="C651" s="14">
        <v>2</v>
      </c>
      <c r="D651" s="2">
        <v>2500000</v>
      </c>
      <c r="E651" s="2">
        <f t="shared" si="17"/>
        <v>5600000.000000001</v>
      </c>
    </row>
    <row r="652" spans="1:5" ht="11.25" outlineLevel="1">
      <c r="A652" s="27" t="s">
        <v>429</v>
      </c>
      <c r="B652" s="16" t="s">
        <v>67</v>
      </c>
      <c r="C652" s="14">
        <v>2</v>
      </c>
      <c r="D652" s="2">
        <v>2500000</v>
      </c>
      <c r="E652" s="2">
        <f t="shared" si="17"/>
        <v>5600000.000000001</v>
      </c>
    </row>
    <row r="653" spans="1:5" ht="11.25" outlineLevel="1">
      <c r="A653" s="27" t="s">
        <v>430</v>
      </c>
      <c r="B653" s="16" t="s">
        <v>67</v>
      </c>
      <c r="C653" s="14">
        <v>10</v>
      </c>
      <c r="D653" s="2">
        <v>624000</v>
      </c>
      <c r="E653" s="2">
        <f t="shared" si="17"/>
        <v>6988800.000000001</v>
      </c>
    </row>
    <row r="654" spans="1:5" ht="11.25" outlineLevel="1">
      <c r="A654" s="27" t="s">
        <v>431</v>
      </c>
      <c r="B654" s="16" t="s">
        <v>67</v>
      </c>
      <c r="C654" s="14">
        <v>3</v>
      </c>
      <c r="D654" s="2">
        <v>2052000</v>
      </c>
      <c r="E654" s="2">
        <f t="shared" si="17"/>
        <v>6894720.000000001</v>
      </c>
    </row>
    <row r="655" spans="1:5" ht="11.25" outlineLevel="1">
      <c r="A655" s="27" t="s">
        <v>432</v>
      </c>
      <c r="B655" s="16" t="s">
        <v>67</v>
      </c>
      <c r="C655" s="14">
        <v>2</v>
      </c>
      <c r="D655" s="2">
        <v>2450000</v>
      </c>
      <c r="E655" s="2">
        <f t="shared" si="17"/>
        <v>5488000.000000001</v>
      </c>
    </row>
    <row r="656" spans="1:5" ht="11.25" outlineLevel="1">
      <c r="A656" s="27" t="s">
        <v>433</v>
      </c>
      <c r="B656" s="16" t="s">
        <v>67</v>
      </c>
      <c r="C656" s="14">
        <v>3</v>
      </c>
      <c r="D656" s="2">
        <v>2450000</v>
      </c>
      <c r="E656" s="2">
        <f t="shared" si="17"/>
        <v>8232000.000000001</v>
      </c>
    </row>
    <row r="657" spans="1:5" ht="11.25" outlineLevel="1">
      <c r="A657" s="27" t="s">
        <v>434</v>
      </c>
      <c r="B657" s="16" t="s">
        <v>67</v>
      </c>
      <c r="C657" s="14">
        <v>10</v>
      </c>
      <c r="D657" s="2">
        <v>488300</v>
      </c>
      <c r="E657" s="2">
        <f aca="true" t="shared" si="18" ref="E657:E663">(C657*D657)*1.12</f>
        <v>5468960.000000001</v>
      </c>
    </row>
    <row r="658" spans="1:5" ht="11.25" outlineLevel="1">
      <c r="A658" s="27" t="s">
        <v>348</v>
      </c>
      <c r="B658" s="16" t="s">
        <v>67</v>
      </c>
      <c r="C658" s="14">
        <v>4</v>
      </c>
      <c r="D658" s="2">
        <v>1697000</v>
      </c>
      <c r="E658" s="2">
        <f t="shared" si="18"/>
        <v>7602560.000000001</v>
      </c>
    </row>
    <row r="659" spans="1:5" ht="11.25" outlineLevel="1">
      <c r="A659" s="27" t="s">
        <v>378</v>
      </c>
      <c r="B659" s="16" t="s">
        <v>67</v>
      </c>
      <c r="C659" s="14">
        <v>4</v>
      </c>
      <c r="D659" s="2">
        <v>1560000</v>
      </c>
      <c r="E659" s="2">
        <f t="shared" si="18"/>
        <v>6988800.000000001</v>
      </c>
    </row>
    <row r="660" spans="1:5" ht="11.25" outlineLevel="1">
      <c r="A660" s="27" t="s">
        <v>392</v>
      </c>
      <c r="B660" s="16" t="s">
        <v>67</v>
      </c>
      <c r="C660" s="14">
        <v>2</v>
      </c>
      <c r="D660" s="2">
        <v>2318000</v>
      </c>
      <c r="E660" s="2">
        <f t="shared" si="18"/>
        <v>5192320.000000001</v>
      </c>
    </row>
    <row r="661" spans="1:5" ht="11.25" outlineLevel="1">
      <c r="A661" s="27" t="s">
        <v>435</v>
      </c>
      <c r="B661" s="16" t="s">
        <v>67</v>
      </c>
      <c r="C661" s="14">
        <v>2</v>
      </c>
      <c r="D661" s="2">
        <v>11500000</v>
      </c>
      <c r="E661" s="2">
        <f t="shared" si="18"/>
        <v>25760000.000000004</v>
      </c>
    </row>
    <row r="662" spans="1:5" ht="11.25" outlineLevel="1">
      <c r="A662" s="27" t="s">
        <v>436</v>
      </c>
      <c r="B662" s="16" t="s">
        <v>67</v>
      </c>
      <c r="C662" s="14">
        <v>1</v>
      </c>
      <c r="D662" s="2">
        <v>2300000</v>
      </c>
      <c r="E662" s="2">
        <f t="shared" si="18"/>
        <v>2576000.0000000005</v>
      </c>
    </row>
    <row r="663" spans="1:5" ht="11.25" outlineLevel="1">
      <c r="A663" s="27" t="s">
        <v>437</v>
      </c>
      <c r="B663" s="16" t="s">
        <v>67</v>
      </c>
      <c r="C663" s="14">
        <v>21</v>
      </c>
      <c r="D663" s="2">
        <v>265000</v>
      </c>
      <c r="E663" s="2">
        <f t="shared" si="18"/>
        <v>6232800.000000001</v>
      </c>
    </row>
    <row r="664" spans="1:5" s="4" customFormat="1" ht="11.25">
      <c r="A664" s="36" t="s">
        <v>438</v>
      </c>
      <c r="B664" s="17"/>
      <c r="C664" s="15"/>
      <c r="D664" s="1"/>
      <c r="E664" s="1">
        <f>SUM(E665:E709)</f>
        <v>934169600.0000001</v>
      </c>
    </row>
    <row r="665" spans="1:5" ht="11.25" outlineLevel="1">
      <c r="A665" s="29" t="s">
        <v>439</v>
      </c>
      <c r="B665" s="16" t="str">
        <f>'[1]Мет изделия и стройматериал'!D4386</f>
        <v>П/М</v>
      </c>
      <c r="C665" s="14">
        <v>125</v>
      </c>
      <c r="D665" s="2">
        <v>1740000</v>
      </c>
      <c r="E665" s="2">
        <f aca="true" t="shared" si="19" ref="E665:E715">(C665*D665)*1.12</f>
        <v>243600000.00000003</v>
      </c>
    </row>
    <row r="666" spans="1:5" ht="11.25" outlineLevel="1">
      <c r="A666" s="29" t="s">
        <v>440</v>
      </c>
      <c r="B666" s="16" t="str">
        <f>'[1]Мет изделия и стройматериал'!D4387</f>
        <v>П/М</v>
      </c>
      <c r="C666" s="14">
        <v>125</v>
      </c>
      <c r="D666" s="2">
        <v>1305000</v>
      </c>
      <c r="E666" s="2">
        <f t="shared" si="19"/>
        <v>182700000.00000003</v>
      </c>
    </row>
    <row r="667" spans="1:5" ht="11.25" outlineLevel="1">
      <c r="A667" s="29" t="s">
        <v>441</v>
      </c>
      <c r="B667" s="16" t="str">
        <f>'[1]Мет изделия и стройматериал'!D4388</f>
        <v>П/М</v>
      </c>
      <c r="C667" s="14">
        <v>50</v>
      </c>
      <c r="D667" s="2">
        <v>220000</v>
      </c>
      <c r="E667" s="2">
        <f t="shared" si="19"/>
        <v>12320000.000000002</v>
      </c>
    </row>
    <row r="668" spans="1:5" ht="11.25" outlineLevel="1">
      <c r="A668" s="29" t="s">
        <v>442</v>
      </c>
      <c r="B668" s="16" t="str">
        <f>'[1]Мет изделия и стройматериал'!D4389</f>
        <v>П/М</v>
      </c>
      <c r="C668" s="14">
        <v>75</v>
      </c>
      <c r="D668" s="2">
        <v>120000</v>
      </c>
      <c r="E668" s="2">
        <f t="shared" si="19"/>
        <v>10080000.000000002</v>
      </c>
    </row>
    <row r="669" spans="1:5" ht="22.5" outlineLevel="1">
      <c r="A669" s="29" t="s">
        <v>443</v>
      </c>
      <c r="B669" s="16" t="str">
        <f>'[1]Мет изделия и стройматериал'!D4390</f>
        <v>Шт</v>
      </c>
      <c r="C669" s="14">
        <v>220</v>
      </c>
      <c r="D669" s="2">
        <v>300000</v>
      </c>
      <c r="E669" s="2">
        <f t="shared" si="19"/>
        <v>73920000</v>
      </c>
    </row>
    <row r="670" spans="1:5" ht="11.25" outlineLevel="1">
      <c r="A670" s="29" t="s">
        <v>444</v>
      </c>
      <c r="B670" s="16" t="str">
        <f>'[1]Мет изделия и стройматериал'!D4391</f>
        <v>П/М</v>
      </c>
      <c r="C670" s="14">
        <v>25</v>
      </c>
      <c r="D670" s="2">
        <v>120000</v>
      </c>
      <c r="E670" s="2">
        <f t="shared" si="19"/>
        <v>3360000.0000000005</v>
      </c>
    </row>
    <row r="671" spans="1:5" ht="11.25" outlineLevel="1">
      <c r="A671" s="29" t="s">
        <v>445</v>
      </c>
      <c r="B671" s="16" t="str">
        <f>'[1]Мет изделия и стройматериал'!D4392</f>
        <v>шт</v>
      </c>
      <c r="C671" s="14">
        <v>30</v>
      </c>
      <c r="D671" s="2">
        <v>5000000</v>
      </c>
      <c r="E671" s="2">
        <f t="shared" si="19"/>
        <v>168000000.00000003</v>
      </c>
    </row>
    <row r="672" spans="1:5" ht="11.25" outlineLevel="1">
      <c r="A672" s="29" t="s">
        <v>446</v>
      </c>
      <c r="B672" s="16" t="str">
        <f>'[1]Мет изделия и стройматериал'!D4393</f>
        <v>П/М</v>
      </c>
      <c r="C672" s="14">
        <v>25</v>
      </c>
      <c r="D672" s="2">
        <v>180000</v>
      </c>
      <c r="E672" s="2">
        <f t="shared" si="19"/>
        <v>5040000.000000001</v>
      </c>
    </row>
    <row r="673" spans="1:5" ht="11.25" outlineLevel="1">
      <c r="A673" s="29" t="s">
        <v>447</v>
      </c>
      <c r="B673" s="16" t="str">
        <f>'[1]Мет изделия и стройматериал'!D4395</f>
        <v>П/М</v>
      </c>
      <c r="C673" s="14">
        <v>50</v>
      </c>
      <c r="D673" s="2">
        <v>37000</v>
      </c>
      <c r="E673" s="2">
        <f t="shared" si="19"/>
        <v>2072000.0000000002</v>
      </c>
    </row>
    <row r="674" spans="1:5" ht="11.25" outlineLevel="1">
      <c r="A674" s="29" t="s">
        <v>448</v>
      </c>
      <c r="B674" s="16" t="str">
        <f>'[1]Мет изделия и стройматериал'!D4396</f>
        <v>п/м</v>
      </c>
      <c r="C674" s="14">
        <v>37.5</v>
      </c>
      <c r="D674" s="2">
        <v>48000</v>
      </c>
      <c r="E674" s="2">
        <f t="shared" si="19"/>
        <v>2016000.0000000002</v>
      </c>
    </row>
    <row r="675" spans="1:5" ht="11.25" outlineLevel="1">
      <c r="A675" s="29" t="s">
        <v>449</v>
      </c>
      <c r="B675" s="16" t="str">
        <f>'[1]Мет изделия и стройматериал'!D4397</f>
        <v>Шт</v>
      </c>
      <c r="C675" s="14">
        <v>20</v>
      </c>
      <c r="D675" s="2">
        <v>1420000</v>
      </c>
      <c r="E675" s="2">
        <f t="shared" si="19"/>
        <v>31808000.000000004</v>
      </c>
    </row>
    <row r="676" spans="1:5" ht="11.25" outlineLevel="1">
      <c r="A676" s="29" t="s">
        <v>450</v>
      </c>
      <c r="B676" s="16" t="str">
        <f>'[1]Мет изделия и стройматериал'!D4398</f>
        <v>штук</v>
      </c>
      <c r="C676" s="14">
        <v>295</v>
      </c>
      <c r="D676" s="2">
        <v>50000</v>
      </c>
      <c r="E676" s="2">
        <f t="shared" si="19"/>
        <v>16520000.000000002</v>
      </c>
    </row>
    <row r="677" spans="1:5" ht="11.25" outlineLevel="1">
      <c r="A677" s="29" t="s">
        <v>451</v>
      </c>
      <c r="B677" s="16" t="str">
        <f>'[1]Мет изделия и стройматериал'!D4399</f>
        <v>штук</v>
      </c>
      <c r="C677" s="14">
        <v>10</v>
      </c>
      <c r="D677" s="2">
        <v>1200000</v>
      </c>
      <c r="E677" s="2">
        <f t="shared" si="19"/>
        <v>13440000.000000002</v>
      </c>
    </row>
    <row r="678" spans="1:5" ht="11.25" outlineLevel="1">
      <c r="A678" s="29" t="s">
        <v>452</v>
      </c>
      <c r="B678" s="16" t="str">
        <f>'[1]Мет изделия и стройматериал'!D4402</f>
        <v>Шт</v>
      </c>
      <c r="C678" s="14">
        <v>250</v>
      </c>
      <c r="D678" s="2">
        <v>35000</v>
      </c>
      <c r="E678" s="2">
        <f t="shared" si="19"/>
        <v>9800000.000000002</v>
      </c>
    </row>
    <row r="679" spans="1:5" ht="11.25" outlineLevel="1">
      <c r="A679" s="29" t="s">
        <v>453</v>
      </c>
      <c r="B679" s="16" t="str">
        <f>'[1]Мет изделия и стройматериал'!D4403</f>
        <v>штук</v>
      </c>
      <c r="C679" s="14">
        <v>7</v>
      </c>
      <c r="D679" s="2">
        <v>960000</v>
      </c>
      <c r="E679" s="2">
        <f t="shared" si="19"/>
        <v>7526400.000000001</v>
      </c>
    </row>
    <row r="680" spans="1:5" ht="11.25" outlineLevel="1">
      <c r="A680" s="29" t="s">
        <v>451</v>
      </c>
      <c r="B680" s="16" t="str">
        <f>'[1]Мет изделия и стройматериал'!D4404</f>
        <v>штук</v>
      </c>
      <c r="C680" s="14">
        <v>5</v>
      </c>
      <c r="D680" s="2">
        <v>1200000</v>
      </c>
      <c r="E680" s="2">
        <f t="shared" si="19"/>
        <v>6720000.000000001</v>
      </c>
    </row>
    <row r="681" spans="1:5" ht="11.25" outlineLevel="1">
      <c r="A681" s="29" t="s">
        <v>454</v>
      </c>
      <c r="B681" s="16" t="str">
        <f>'[1]Мет изделия и стройматериал'!D4405</f>
        <v>п/м</v>
      </c>
      <c r="C681" s="14">
        <v>375</v>
      </c>
      <c r="D681" s="2">
        <v>15000</v>
      </c>
      <c r="E681" s="2">
        <f t="shared" si="19"/>
        <v>6300000.000000001</v>
      </c>
    </row>
    <row r="682" spans="1:5" ht="11.25" outlineLevel="1">
      <c r="A682" s="29" t="s">
        <v>455</v>
      </c>
      <c r="B682" s="16" t="str">
        <f>'[1]Мет изделия и стройматериал'!D4406</f>
        <v>штук</v>
      </c>
      <c r="C682" s="14">
        <v>5</v>
      </c>
      <c r="D682" s="2">
        <v>1080000</v>
      </c>
      <c r="E682" s="2">
        <f t="shared" si="19"/>
        <v>6048000.000000001</v>
      </c>
    </row>
    <row r="683" spans="1:5" ht="11.25" outlineLevel="1">
      <c r="A683" s="29" t="s">
        <v>456</v>
      </c>
      <c r="B683" s="16" t="str">
        <f>'[1]Мет изделия и стройматериал'!D4407</f>
        <v>штук</v>
      </c>
      <c r="C683" s="14">
        <v>5</v>
      </c>
      <c r="D683" s="2">
        <v>1440000</v>
      </c>
      <c r="E683" s="2">
        <f t="shared" si="19"/>
        <v>8064000.000000001</v>
      </c>
    </row>
    <row r="684" spans="1:5" ht="11.25" outlineLevel="1">
      <c r="A684" s="29" t="s">
        <v>457</v>
      </c>
      <c r="B684" s="16" t="str">
        <f>'[1]Мет изделия и стройматериал'!D4408</f>
        <v>п/м</v>
      </c>
      <c r="C684" s="14">
        <v>31</v>
      </c>
      <c r="D684" s="2">
        <v>160000</v>
      </c>
      <c r="E684" s="2">
        <f t="shared" si="19"/>
        <v>5555200.000000001</v>
      </c>
    </row>
    <row r="685" spans="1:5" ht="11.25" outlineLevel="1">
      <c r="A685" s="29" t="s">
        <v>458</v>
      </c>
      <c r="B685" s="16" t="str">
        <f>'[1]Мет изделия и стройматериал'!D4409</f>
        <v>секция</v>
      </c>
      <c r="C685" s="14">
        <v>40</v>
      </c>
      <c r="D685" s="2">
        <v>120000</v>
      </c>
      <c r="E685" s="2">
        <f t="shared" si="19"/>
        <v>5376000.000000001</v>
      </c>
    </row>
    <row r="686" spans="1:5" ht="11.25" outlineLevel="1">
      <c r="A686" s="29" t="s">
        <v>459</v>
      </c>
      <c r="B686" s="16" t="str">
        <f>'[1]Мет изделия и стройматериал'!D4410</f>
        <v>метр</v>
      </c>
      <c r="C686" s="14">
        <v>75</v>
      </c>
      <c r="D686" s="2">
        <v>60000</v>
      </c>
      <c r="E686" s="2">
        <f t="shared" si="19"/>
        <v>5040000.000000001</v>
      </c>
    </row>
    <row r="687" spans="1:5" ht="11.25" outlineLevel="1">
      <c r="A687" s="29" t="s">
        <v>452</v>
      </c>
      <c r="B687" s="16" t="str">
        <f>'[1]Мет изделия и стройматериал'!D4412</f>
        <v>Шт</v>
      </c>
      <c r="C687" s="14">
        <v>125</v>
      </c>
      <c r="D687" s="2">
        <v>35000</v>
      </c>
      <c r="E687" s="2">
        <f t="shared" si="19"/>
        <v>4900000.000000001</v>
      </c>
    </row>
    <row r="688" spans="1:5" ht="11.25" outlineLevel="1">
      <c r="A688" s="29" t="s">
        <v>460</v>
      </c>
      <c r="B688" s="16" t="str">
        <f>'[1]Мет изделия и стройматериал'!D4416</f>
        <v>м</v>
      </c>
      <c r="C688" s="14">
        <v>50</v>
      </c>
      <c r="D688" s="2">
        <v>85000</v>
      </c>
      <c r="E688" s="2">
        <f t="shared" si="19"/>
        <v>4760000</v>
      </c>
    </row>
    <row r="689" spans="1:5" ht="22.5" outlineLevel="1">
      <c r="A689" s="29" t="s">
        <v>461</v>
      </c>
      <c r="B689" s="16" t="str">
        <f>'[1]Мет изделия и стройматериал'!D4417</f>
        <v>Шт</v>
      </c>
      <c r="C689" s="14">
        <v>41.75</v>
      </c>
      <c r="D689" s="2">
        <v>100000</v>
      </c>
      <c r="E689" s="2">
        <f t="shared" si="19"/>
        <v>4676000</v>
      </c>
    </row>
    <row r="690" spans="1:5" ht="11.25" outlineLevel="1">
      <c r="A690" s="29" t="s">
        <v>454</v>
      </c>
      <c r="B690" s="16" t="str">
        <f>'[1]Мет изделия и стройматериал'!D4418</f>
        <v>п/м</v>
      </c>
      <c r="C690" s="14">
        <v>250</v>
      </c>
      <c r="D690" s="2">
        <v>15000</v>
      </c>
      <c r="E690" s="2">
        <f t="shared" si="19"/>
        <v>4200000</v>
      </c>
    </row>
    <row r="691" spans="1:5" ht="11.25" outlineLevel="1">
      <c r="A691" s="29" t="s">
        <v>462</v>
      </c>
      <c r="B691" s="16" t="str">
        <f>'[1]Мет изделия и стройматериал'!D4420</f>
        <v>п/м</v>
      </c>
      <c r="C691" s="14">
        <v>50</v>
      </c>
      <c r="D691" s="2">
        <v>70000</v>
      </c>
      <c r="E691" s="2">
        <f t="shared" si="19"/>
        <v>3920000.0000000005</v>
      </c>
    </row>
    <row r="692" spans="1:5" ht="11.25" outlineLevel="1">
      <c r="A692" s="29" t="s">
        <v>452</v>
      </c>
      <c r="B692" s="16" t="str">
        <f>'[1]Мет изделия и стройматериал'!D4422</f>
        <v>Шт</v>
      </c>
      <c r="C692" s="14">
        <v>90</v>
      </c>
      <c r="D692" s="2">
        <v>35000</v>
      </c>
      <c r="E692" s="2">
        <f t="shared" si="19"/>
        <v>3528000.0000000005</v>
      </c>
    </row>
    <row r="693" spans="1:5" ht="11.25" outlineLevel="1">
      <c r="A693" s="29" t="s">
        <v>459</v>
      </c>
      <c r="B693" s="16" t="str">
        <f>'[1]Мет изделия и стройматериал'!D4423</f>
        <v>метр</v>
      </c>
      <c r="C693" s="14">
        <v>100</v>
      </c>
      <c r="D693" s="2">
        <v>60000</v>
      </c>
      <c r="E693" s="2">
        <f t="shared" si="19"/>
        <v>6720000.000000001</v>
      </c>
    </row>
    <row r="694" spans="1:5" ht="11.25" outlineLevel="1">
      <c r="A694" s="29" t="s">
        <v>463</v>
      </c>
      <c r="B694" s="16" t="str">
        <f>'[1]Мет изделия и стройматериал'!D4425</f>
        <v>метр</v>
      </c>
      <c r="C694" s="14">
        <v>250</v>
      </c>
      <c r="D694" s="2">
        <v>23000</v>
      </c>
      <c r="E694" s="2">
        <f t="shared" si="19"/>
        <v>6440000.000000001</v>
      </c>
    </row>
    <row r="695" spans="1:5" ht="11.25" outlineLevel="1">
      <c r="A695" s="29" t="s">
        <v>464</v>
      </c>
      <c r="B695" s="16" t="str">
        <f>'[1]Мет изделия и стройматериал'!D4426</f>
        <v>метр</v>
      </c>
      <c r="C695" s="14">
        <v>250</v>
      </c>
      <c r="D695" s="2">
        <v>23000</v>
      </c>
      <c r="E695" s="2">
        <f t="shared" si="19"/>
        <v>6440000.000000001</v>
      </c>
    </row>
    <row r="696" spans="1:5" ht="22.5" outlineLevel="1">
      <c r="A696" s="29" t="s">
        <v>465</v>
      </c>
      <c r="B696" s="16" t="str">
        <f>'[1]Мет изделия и стройматериал'!D4427</f>
        <v>Шт</v>
      </c>
      <c r="C696" s="14">
        <v>200</v>
      </c>
      <c r="D696" s="2">
        <v>45000</v>
      </c>
      <c r="E696" s="2">
        <f t="shared" si="19"/>
        <v>10080000.000000002</v>
      </c>
    </row>
    <row r="697" spans="1:5" ht="11.25" outlineLevel="1">
      <c r="A697" s="29" t="s">
        <v>466</v>
      </c>
      <c r="B697" s="16" t="str">
        <f>'[1]Мет изделия и стройматериал'!D4428</f>
        <v>штук</v>
      </c>
      <c r="C697" s="14">
        <v>4</v>
      </c>
      <c r="D697" s="2">
        <v>800000</v>
      </c>
      <c r="E697" s="2">
        <f t="shared" si="19"/>
        <v>3584000.0000000005</v>
      </c>
    </row>
    <row r="698" spans="1:5" ht="11.25" outlineLevel="1">
      <c r="A698" s="29" t="s">
        <v>467</v>
      </c>
      <c r="B698" s="16" t="str">
        <f>'[1]Мет изделия и стройматериал'!D4429</f>
        <v>шт</v>
      </c>
      <c r="C698" s="14">
        <v>10</v>
      </c>
      <c r="D698" s="2">
        <v>280000</v>
      </c>
      <c r="E698" s="2">
        <f t="shared" si="19"/>
        <v>3136000.0000000005</v>
      </c>
    </row>
    <row r="699" spans="1:5" ht="11.25" outlineLevel="1">
      <c r="A699" s="29" t="s">
        <v>468</v>
      </c>
      <c r="B699" s="16" t="str">
        <f>'[1]Мет изделия и стройматериал'!D4430</f>
        <v>метр</v>
      </c>
      <c r="C699" s="14">
        <v>50</v>
      </c>
      <c r="D699" s="2">
        <v>55000</v>
      </c>
      <c r="E699" s="2">
        <f t="shared" si="19"/>
        <v>3080000.0000000005</v>
      </c>
    </row>
    <row r="700" spans="1:5" ht="11.25" outlineLevel="1">
      <c r="A700" s="29" t="s">
        <v>452</v>
      </c>
      <c r="B700" s="16" t="str">
        <f>'[1]Мет изделия и стройматериал'!D4431</f>
        <v>Шт</v>
      </c>
      <c r="C700" s="14">
        <v>75</v>
      </c>
      <c r="D700" s="2">
        <v>35000</v>
      </c>
      <c r="E700" s="2">
        <f t="shared" si="19"/>
        <v>2940000.0000000005</v>
      </c>
    </row>
    <row r="701" spans="1:5" ht="11.25" outlineLevel="1">
      <c r="A701" s="29" t="s">
        <v>469</v>
      </c>
      <c r="B701" s="16" t="str">
        <f>'[1]Мет изделия и стройматериал'!D4433</f>
        <v>штук</v>
      </c>
      <c r="C701" s="14">
        <v>10</v>
      </c>
      <c r="D701" s="2">
        <v>250000</v>
      </c>
      <c r="E701" s="2">
        <f t="shared" si="19"/>
        <v>2800000.0000000005</v>
      </c>
    </row>
    <row r="702" spans="1:5" ht="11.25" outlineLevel="1">
      <c r="A702" s="29" t="s">
        <v>470</v>
      </c>
      <c r="B702" s="16" t="str">
        <f>'[1]Мет изделия и стройматериал'!D4434</f>
        <v>метр</v>
      </c>
      <c r="C702" s="14">
        <v>125</v>
      </c>
      <c r="D702" s="2">
        <v>20000</v>
      </c>
      <c r="E702" s="2">
        <f t="shared" si="19"/>
        <v>2800000.0000000005</v>
      </c>
    </row>
    <row r="703" spans="1:5" ht="11.25" outlineLevel="1">
      <c r="A703" s="29" t="s">
        <v>471</v>
      </c>
      <c r="B703" s="16" t="str">
        <f>'[1]Мет изделия и стройматериал'!D4435</f>
        <v>метр</v>
      </c>
      <c r="C703" s="14">
        <v>125</v>
      </c>
      <c r="D703" s="2">
        <v>20000</v>
      </c>
      <c r="E703" s="2">
        <f t="shared" si="19"/>
        <v>2800000.0000000005</v>
      </c>
    </row>
    <row r="704" spans="1:5" ht="11.25" outlineLevel="1">
      <c r="A704" s="29" t="s">
        <v>472</v>
      </c>
      <c r="B704" s="16" t="str">
        <f>'[1]Мет изделия и стройматериал'!D4436</f>
        <v>ком-т</v>
      </c>
      <c r="C704" s="14">
        <v>3</v>
      </c>
      <c r="D704" s="2">
        <v>1000000</v>
      </c>
      <c r="E704" s="2">
        <f t="shared" si="19"/>
        <v>3360000.0000000005</v>
      </c>
    </row>
    <row r="705" spans="1:5" ht="11.25" outlineLevel="1">
      <c r="A705" s="29" t="s">
        <v>473</v>
      </c>
      <c r="B705" s="16" t="str">
        <f>'[1]Мет изделия и стройматериал'!D4437</f>
        <v>метр</v>
      </c>
      <c r="C705" s="14">
        <v>125</v>
      </c>
      <c r="D705" s="2">
        <v>20000</v>
      </c>
      <c r="E705" s="2">
        <f t="shared" si="19"/>
        <v>2800000.0000000005</v>
      </c>
    </row>
    <row r="706" spans="1:5" ht="11.25" outlineLevel="1">
      <c r="A706" s="29" t="s">
        <v>474</v>
      </c>
      <c r="B706" s="16" t="str">
        <f>'[1]Мет изделия и стройматериал'!D4438</f>
        <v>метр</v>
      </c>
      <c r="C706" s="14">
        <v>25</v>
      </c>
      <c r="D706" s="2">
        <v>25000</v>
      </c>
      <c r="E706" s="2">
        <f t="shared" si="19"/>
        <v>700000.0000000001</v>
      </c>
    </row>
    <row r="707" spans="1:5" ht="11.25" outlineLevel="1">
      <c r="A707" s="29" t="s">
        <v>475</v>
      </c>
      <c r="B707" s="16" t="str">
        <f>'[1]Мет изделия и стройматериал'!D4439</f>
        <v>штук</v>
      </c>
      <c r="C707" s="14">
        <v>1000</v>
      </c>
      <c r="D707" s="2">
        <v>10000</v>
      </c>
      <c r="E707" s="2">
        <f t="shared" si="19"/>
        <v>11200000.000000002</v>
      </c>
    </row>
    <row r="708" spans="1:5" ht="11.25" outlineLevel="1">
      <c r="A708" s="29" t="s">
        <v>476</v>
      </c>
      <c r="B708" s="16" t="str">
        <f>'[1]Мет изделия и стройматериал'!D4441</f>
        <v>Шт</v>
      </c>
      <c r="C708" s="14">
        <v>10</v>
      </c>
      <c r="D708" s="2">
        <v>1000000</v>
      </c>
      <c r="E708" s="2">
        <f t="shared" si="19"/>
        <v>11200000.000000002</v>
      </c>
    </row>
    <row r="709" spans="1:5" ht="11.25" outlineLevel="1">
      <c r="A709" s="29" t="s">
        <v>450</v>
      </c>
      <c r="B709" s="16" t="str">
        <f>'[1]Мет изделия и стройматериал'!D4442</f>
        <v>штук</v>
      </c>
      <c r="C709" s="14">
        <v>50</v>
      </c>
      <c r="D709" s="2">
        <v>50000</v>
      </c>
      <c r="E709" s="2">
        <f t="shared" si="19"/>
        <v>2800000.0000000005</v>
      </c>
    </row>
    <row r="710" spans="1:5" s="4" customFormat="1" ht="11.25">
      <c r="A710" s="36" t="s">
        <v>477</v>
      </c>
      <c r="B710" s="17"/>
      <c r="C710" s="15"/>
      <c r="D710" s="1"/>
      <c r="E710" s="1">
        <f>SUM(E711:E722)</f>
        <v>996856000</v>
      </c>
    </row>
    <row r="711" spans="1:5" ht="22.5" outlineLevel="1">
      <c r="A711" s="29" t="s">
        <v>478</v>
      </c>
      <c r="B711" s="16" t="str">
        <f>'[1]Мет изделия и стройматериал'!D4876</f>
        <v>штук</v>
      </c>
      <c r="C711" s="14">
        <v>4000</v>
      </c>
      <c r="D711" s="2">
        <v>60000</v>
      </c>
      <c r="E711" s="2">
        <f t="shared" si="19"/>
        <v>268800000</v>
      </c>
    </row>
    <row r="712" spans="1:5" ht="22.5" outlineLevel="1">
      <c r="A712" s="29" t="s">
        <v>479</v>
      </c>
      <c r="B712" s="16" t="str">
        <f>'[1]Мет изделия и стройматериал'!D4877</f>
        <v>штук</v>
      </c>
      <c r="C712" s="14">
        <v>4000</v>
      </c>
      <c r="D712" s="2">
        <v>50000</v>
      </c>
      <c r="E712" s="2">
        <f t="shared" si="19"/>
        <v>224000000.00000003</v>
      </c>
    </row>
    <row r="713" spans="1:5" ht="11.25" outlineLevel="1">
      <c r="A713" s="29" t="s">
        <v>480</v>
      </c>
      <c r="B713" s="16" t="str">
        <f>'[1]Мет изделия и стройматериал'!D4880</f>
        <v>кг</v>
      </c>
      <c r="C713" s="14">
        <v>4000</v>
      </c>
      <c r="D713" s="2">
        <v>25000</v>
      </c>
      <c r="E713" s="2">
        <f t="shared" si="19"/>
        <v>112000000.00000001</v>
      </c>
    </row>
    <row r="714" spans="1:5" ht="11.25" outlineLevel="1">
      <c r="A714" s="29" t="s">
        <v>481</v>
      </c>
      <c r="B714" s="16" t="str">
        <f>'[1]Мет изделия и стройматериал'!D4884</f>
        <v>п/м</v>
      </c>
      <c r="C714" s="14">
        <v>250</v>
      </c>
      <c r="D714" s="2">
        <v>700000</v>
      </c>
      <c r="E714" s="2">
        <f t="shared" si="19"/>
        <v>196000000.00000003</v>
      </c>
    </row>
    <row r="715" spans="1:5" ht="11.25" outlineLevel="1">
      <c r="A715" s="29" t="s">
        <v>482</v>
      </c>
      <c r="B715" s="16" t="str">
        <f>'[1]Мет изделия и стройматериал'!D4892</f>
        <v>кг</v>
      </c>
      <c r="C715" s="14">
        <v>100</v>
      </c>
      <c r="D715" s="2">
        <v>475000</v>
      </c>
      <c r="E715" s="2">
        <f t="shared" si="19"/>
        <v>53200000.00000001</v>
      </c>
    </row>
    <row r="716" spans="1:5" ht="11.25" outlineLevel="1">
      <c r="A716" s="29" t="s">
        <v>483</v>
      </c>
      <c r="B716" s="16" t="str">
        <f>'[1]Мет изделия и стройматериал'!D4905</f>
        <v>кг</v>
      </c>
      <c r="C716" s="14">
        <v>1200</v>
      </c>
      <c r="D716" s="2">
        <v>40000</v>
      </c>
      <c r="E716" s="2">
        <f aca="true" t="shared" si="20" ref="E716:E721">(C716*D716)*1.12</f>
        <v>53760000.00000001</v>
      </c>
    </row>
    <row r="717" spans="1:5" ht="11.25" outlineLevel="1">
      <c r="A717" s="29" t="s">
        <v>484</v>
      </c>
      <c r="B717" s="16" t="str">
        <f>'[1]Мет изделия и стройматериал'!D4915</f>
        <v>кг</v>
      </c>
      <c r="C717" s="14">
        <v>500</v>
      </c>
      <c r="D717" s="2">
        <v>25000</v>
      </c>
      <c r="E717" s="2">
        <f t="shared" si="20"/>
        <v>14000000.000000002</v>
      </c>
    </row>
    <row r="718" spans="1:5" ht="11.25" outlineLevel="1">
      <c r="A718" s="29" t="s">
        <v>485</v>
      </c>
      <c r="B718" s="16" t="str">
        <f>'[1]Мет изделия и стройматериал'!D4919</f>
        <v>кг</v>
      </c>
      <c r="C718" s="14">
        <v>250</v>
      </c>
      <c r="D718" s="2">
        <v>90000</v>
      </c>
      <c r="E718" s="2">
        <f t="shared" si="20"/>
        <v>25200000.000000004</v>
      </c>
    </row>
    <row r="719" spans="1:5" ht="11.25" outlineLevel="1">
      <c r="A719" s="29" t="s">
        <v>487</v>
      </c>
      <c r="B719" s="16" t="str">
        <f>'[1]Мет изделия и стройматериал'!D4943</f>
        <v>кг</v>
      </c>
      <c r="C719" s="14">
        <v>500</v>
      </c>
      <c r="D719" s="2">
        <v>25000</v>
      </c>
      <c r="E719" s="2">
        <f t="shared" si="20"/>
        <v>14000000.000000002</v>
      </c>
    </row>
    <row r="720" spans="1:5" ht="11.25" outlineLevel="1">
      <c r="A720" s="29" t="s">
        <v>488</v>
      </c>
      <c r="B720" s="16" t="str">
        <f>'[1]Мет изделия и стройматериал'!D4947</f>
        <v>кг</v>
      </c>
      <c r="C720" s="14">
        <v>500</v>
      </c>
      <c r="D720" s="2">
        <v>25000</v>
      </c>
      <c r="E720" s="2">
        <f t="shared" si="20"/>
        <v>14000000.000000002</v>
      </c>
    </row>
    <row r="721" spans="1:5" ht="11.25" outlineLevel="1">
      <c r="A721" s="29" t="s">
        <v>489</v>
      </c>
      <c r="B721" s="16" t="str">
        <f>'[1]Мет изделия и стройматериал'!D4958</f>
        <v>кг</v>
      </c>
      <c r="C721" s="14">
        <v>120</v>
      </c>
      <c r="D721" s="2">
        <v>90000</v>
      </c>
      <c r="E721" s="2">
        <f t="shared" si="20"/>
        <v>12096000.000000002</v>
      </c>
    </row>
    <row r="722" spans="1:5" ht="11.25" outlineLevel="1">
      <c r="A722" s="29" t="s">
        <v>486</v>
      </c>
      <c r="B722" s="16" t="str">
        <f>'[1]Мет изделия и стройматериал'!D4962</f>
        <v>кг</v>
      </c>
      <c r="C722" s="14">
        <v>125</v>
      </c>
      <c r="D722" s="2">
        <v>70000</v>
      </c>
      <c r="E722" s="2">
        <f>(C722*D722)*1.12</f>
        <v>9800000.000000002</v>
      </c>
    </row>
    <row r="723" spans="1:5" s="4" customFormat="1" ht="11.25">
      <c r="A723" s="36" t="s">
        <v>490</v>
      </c>
      <c r="B723" s="17"/>
      <c r="C723" s="15"/>
      <c r="D723" s="1"/>
      <c r="E723" s="1">
        <f>SUM(E724:E776)</f>
        <v>1101206400</v>
      </c>
    </row>
    <row r="724" spans="1:5" ht="11.25" outlineLevel="1">
      <c r="A724" s="29" t="s">
        <v>491</v>
      </c>
      <c r="B724" s="16" t="str">
        <f>'[1]Мет изделия и стройматериал'!D5682</f>
        <v>Шт</v>
      </c>
      <c r="C724" s="14">
        <v>4</v>
      </c>
      <c r="D724" s="2">
        <v>30000000</v>
      </c>
      <c r="E724" s="2">
        <f aca="true" t="shared" si="21" ref="E724:E743">(C724*D724)*1.12</f>
        <v>134400000</v>
      </c>
    </row>
    <row r="725" spans="1:5" ht="11.25" outlineLevel="1">
      <c r="A725" s="29" t="s">
        <v>492</v>
      </c>
      <c r="B725" s="16" t="str">
        <f>'[1]Мет изделия и стройматериал'!D5684</f>
        <v>Шт</v>
      </c>
      <c r="C725" s="14">
        <v>5</v>
      </c>
      <c r="D725" s="2">
        <v>15000000</v>
      </c>
      <c r="E725" s="2">
        <f t="shared" si="21"/>
        <v>84000000.00000001</v>
      </c>
    </row>
    <row r="726" spans="1:5" ht="11.25" outlineLevel="1">
      <c r="A726" s="29" t="s">
        <v>493</v>
      </c>
      <c r="B726" s="16" t="str">
        <f>'[1]Мет изделия и стройматериал'!D5685</f>
        <v>Шт</v>
      </c>
      <c r="C726" s="14">
        <v>2</v>
      </c>
      <c r="D726" s="2">
        <v>45000000</v>
      </c>
      <c r="E726" s="2">
        <f t="shared" si="21"/>
        <v>100800000.00000001</v>
      </c>
    </row>
    <row r="727" spans="1:5" ht="11.25" outlineLevel="1">
      <c r="A727" s="29" t="s">
        <v>494</v>
      </c>
      <c r="B727" s="16" t="str">
        <f>'[1]Мет изделия и стройматериал'!D5686</f>
        <v>Шт</v>
      </c>
      <c r="C727" s="14">
        <v>5</v>
      </c>
      <c r="D727" s="2">
        <v>12000000</v>
      </c>
      <c r="E727" s="2">
        <f t="shared" si="21"/>
        <v>67200000</v>
      </c>
    </row>
    <row r="728" spans="1:5" ht="11.25" outlineLevel="1">
      <c r="A728" s="29" t="s">
        <v>495</v>
      </c>
      <c r="B728" s="16" t="str">
        <f>'[1]Мет изделия и стройматериал'!D5688</f>
        <v>Шт</v>
      </c>
      <c r="C728" s="14">
        <v>1</v>
      </c>
      <c r="D728" s="2">
        <v>55000000</v>
      </c>
      <c r="E728" s="2">
        <f t="shared" si="21"/>
        <v>61600000.00000001</v>
      </c>
    </row>
    <row r="729" spans="1:5" ht="11.25" outlineLevel="1">
      <c r="A729" s="29" t="s">
        <v>496</v>
      </c>
      <c r="B729" s="16" t="str">
        <f>'[1]Мет изделия и стройматериал'!D5690</f>
        <v>Шт</v>
      </c>
      <c r="C729" s="14">
        <v>2</v>
      </c>
      <c r="D729" s="2">
        <v>35000000</v>
      </c>
      <c r="E729" s="2">
        <f t="shared" si="21"/>
        <v>78400000.00000001</v>
      </c>
    </row>
    <row r="730" spans="1:5" ht="11.25" outlineLevel="1">
      <c r="A730" s="29" t="s">
        <v>497</v>
      </c>
      <c r="B730" s="16" t="str">
        <f>'[1]Мет изделия и стройматериал'!D5691</f>
        <v>Шт</v>
      </c>
      <c r="C730" s="14">
        <v>10</v>
      </c>
      <c r="D730" s="2">
        <v>4600000</v>
      </c>
      <c r="E730" s="2">
        <f t="shared" si="21"/>
        <v>51520000.00000001</v>
      </c>
    </row>
    <row r="731" spans="1:5" ht="11.25" outlineLevel="1">
      <c r="A731" s="29" t="s">
        <v>498</v>
      </c>
      <c r="B731" s="16" t="str">
        <f>'[1]Мет изделия и стройматериал'!D5704</f>
        <v>Шт</v>
      </c>
      <c r="C731" s="14">
        <v>10</v>
      </c>
      <c r="D731" s="2">
        <v>2600000</v>
      </c>
      <c r="E731" s="2">
        <f t="shared" si="21"/>
        <v>29120000.000000004</v>
      </c>
    </row>
    <row r="732" spans="1:5" ht="11.25" outlineLevel="1">
      <c r="A732" s="29" t="s">
        <v>491</v>
      </c>
      <c r="B732" s="16" t="str">
        <f>'[1]Мет изделия и стройматериал'!D5705</f>
        <v>Шт</v>
      </c>
      <c r="C732" s="14">
        <v>1</v>
      </c>
      <c r="D732" s="2">
        <v>30000000</v>
      </c>
      <c r="E732" s="2">
        <f t="shared" si="21"/>
        <v>33600000</v>
      </c>
    </row>
    <row r="733" spans="1:5" ht="11.25" outlineLevel="1">
      <c r="A733" s="29" t="s">
        <v>500</v>
      </c>
      <c r="B733" s="16" t="str">
        <f>'[1]Мет изделия и стройматериал'!D5716</f>
        <v>Шт</v>
      </c>
      <c r="C733" s="14">
        <v>10</v>
      </c>
      <c r="D733" s="2">
        <v>2000000</v>
      </c>
      <c r="E733" s="2">
        <f t="shared" si="21"/>
        <v>22400000.000000004</v>
      </c>
    </row>
    <row r="734" spans="1:5" ht="11.25" outlineLevel="1">
      <c r="A734" s="29" t="s">
        <v>501</v>
      </c>
      <c r="B734" s="16" t="str">
        <f>'[1]Мет изделия и стройматериал'!D5717</f>
        <v>Шт</v>
      </c>
      <c r="C734" s="14">
        <v>10</v>
      </c>
      <c r="D734" s="2">
        <v>2000000</v>
      </c>
      <c r="E734" s="2">
        <f t="shared" si="21"/>
        <v>22400000.000000004</v>
      </c>
    </row>
    <row r="735" spans="1:5" ht="11.25" outlineLevel="1">
      <c r="A735" s="29" t="s">
        <v>502</v>
      </c>
      <c r="B735" s="16" t="str">
        <f>'[1]Мет изделия и стройматериал'!D5718</f>
        <v>шт</v>
      </c>
      <c r="C735" s="14">
        <v>2</v>
      </c>
      <c r="D735" s="2">
        <v>7700000</v>
      </c>
      <c r="E735" s="2">
        <f t="shared" si="21"/>
        <v>17248000</v>
      </c>
    </row>
    <row r="736" spans="1:5" ht="11.25" outlineLevel="1">
      <c r="A736" s="29" t="s">
        <v>503</v>
      </c>
      <c r="B736" s="16" t="str">
        <f>'[1]Мет изделия и стройматериал'!D5723</f>
        <v>шт</v>
      </c>
      <c r="C736" s="14">
        <v>1</v>
      </c>
      <c r="D736" s="2">
        <v>25000000</v>
      </c>
      <c r="E736" s="2">
        <f t="shared" si="21"/>
        <v>28000000.000000004</v>
      </c>
    </row>
    <row r="737" spans="1:5" ht="11.25" outlineLevel="1">
      <c r="A737" s="29" t="s">
        <v>504</v>
      </c>
      <c r="B737" s="16" t="str">
        <f>'[1]Мет изделия и стройматериал'!D5724</f>
        <v>шт</v>
      </c>
      <c r="C737" s="14">
        <v>2.5</v>
      </c>
      <c r="D737" s="2">
        <v>6800000</v>
      </c>
      <c r="E737" s="2">
        <f t="shared" si="21"/>
        <v>19040000</v>
      </c>
    </row>
    <row r="738" spans="1:5" ht="11.25" outlineLevel="1">
      <c r="A738" s="29" t="s">
        <v>505</v>
      </c>
      <c r="B738" s="16" t="str">
        <f>'[1]Мет изделия и стройматериал'!D5725</f>
        <v>Шт</v>
      </c>
      <c r="C738" s="14">
        <v>0.75</v>
      </c>
      <c r="D738" s="2">
        <v>22500000</v>
      </c>
      <c r="E738" s="2">
        <f t="shared" si="21"/>
        <v>18900000</v>
      </c>
    </row>
    <row r="739" spans="1:5" ht="11.25" outlineLevel="1">
      <c r="A739" s="29" t="s">
        <v>506</v>
      </c>
      <c r="B739" s="16" t="str">
        <f>'[1]Мет изделия и стройматериал'!D5726</f>
        <v>шт</v>
      </c>
      <c r="C739" s="14">
        <v>0.75</v>
      </c>
      <c r="D739" s="2">
        <v>22500000</v>
      </c>
      <c r="E739" s="2">
        <f t="shared" si="21"/>
        <v>18900000</v>
      </c>
    </row>
    <row r="740" spans="1:5" ht="11.25" outlineLevel="1">
      <c r="A740" s="29" t="s">
        <v>507</v>
      </c>
      <c r="B740" s="16" t="str">
        <f>'[1]Мет изделия и стройматериал'!D5727</f>
        <v>Шт</v>
      </c>
      <c r="C740" s="14">
        <v>3.75</v>
      </c>
      <c r="D740" s="2">
        <v>4500000</v>
      </c>
      <c r="E740" s="2">
        <f t="shared" si="21"/>
        <v>18900000</v>
      </c>
    </row>
    <row r="741" spans="1:5" ht="22.5" outlineLevel="1">
      <c r="A741" s="29" t="s">
        <v>508</v>
      </c>
      <c r="B741" s="16" t="str">
        <f>'[1]Мет изделия и стройматериал'!D5728</f>
        <v>комп</v>
      </c>
      <c r="C741" s="14">
        <v>0.25</v>
      </c>
      <c r="D741" s="2">
        <v>65000000</v>
      </c>
      <c r="E741" s="2">
        <f t="shared" si="21"/>
        <v>18200000</v>
      </c>
    </row>
    <row r="742" spans="1:5" ht="11.25" outlineLevel="1">
      <c r="A742" s="29" t="s">
        <v>509</v>
      </c>
      <c r="B742" s="16" t="str">
        <f>'[1]Мет изделия и стройматериал'!D5729</f>
        <v>шт</v>
      </c>
      <c r="C742" s="14">
        <v>0.5</v>
      </c>
      <c r="D742" s="2">
        <v>32500000</v>
      </c>
      <c r="E742" s="2">
        <f t="shared" si="21"/>
        <v>18200000</v>
      </c>
    </row>
    <row r="743" spans="1:5" ht="22.5" outlineLevel="1">
      <c r="A743" s="29" t="s">
        <v>510</v>
      </c>
      <c r="B743" s="16" t="str">
        <f>'[1]Мет изделия и стройматериал'!D5730</f>
        <v>Шт</v>
      </c>
      <c r="C743" s="14">
        <v>1.25</v>
      </c>
      <c r="D743" s="2">
        <v>8500000</v>
      </c>
      <c r="E743" s="2">
        <f t="shared" si="21"/>
        <v>11900000.000000002</v>
      </c>
    </row>
    <row r="744" spans="1:5" ht="11.25" outlineLevel="1">
      <c r="A744" s="29" t="s">
        <v>511</v>
      </c>
      <c r="B744" s="16" t="str">
        <f>'[1]Мет изделия и стройматериал'!D5731</f>
        <v>Шт</v>
      </c>
      <c r="C744" s="14">
        <v>1.25</v>
      </c>
      <c r="D744" s="2">
        <v>12000000</v>
      </c>
      <c r="E744" s="2">
        <f aca="true" t="shared" si="22" ref="E744:E754">(C744*D744)*1.12</f>
        <v>16800000</v>
      </c>
    </row>
    <row r="745" spans="1:5" ht="22.5" outlineLevel="1">
      <c r="A745" s="29" t="s">
        <v>512</v>
      </c>
      <c r="B745" s="16" t="str">
        <f>'[1]Мет изделия и стройматериал'!D5732</f>
        <v>Шт</v>
      </c>
      <c r="C745" s="14">
        <v>0.5</v>
      </c>
      <c r="D745" s="2">
        <v>30000000</v>
      </c>
      <c r="E745" s="2">
        <f t="shared" si="22"/>
        <v>16800000</v>
      </c>
    </row>
    <row r="746" spans="1:5" ht="11.25" outlineLevel="1">
      <c r="A746" s="29" t="s">
        <v>513</v>
      </c>
      <c r="B746" s="16" t="str">
        <f>'[1]Мет изделия и стройматериал'!D5733</f>
        <v>Шт</v>
      </c>
      <c r="C746" s="14">
        <v>2</v>
      </c>
      <c r="D746" s="2">
        <v>10000000</v>
      </c>
      <c r="E746" s="2">
        <f t="shared" si="22"/>
        <v>22400000.000000004</v>
      </c>
    </row>
    <row r="747" spans="1:5" ht="11.25" outlineLevel="1">
      <c r="A747" s="29" t="s">
        <v>514</v>
      </c>
      <c r="B747" s="16" t="str">
        <f>'[1]Мет изделия и стройматериал'!D5740</f>
        <v>Шт</v>
      </c>
      <c r="C747" s="14">
        <v>2</v>
      </c>
      <c r="D747" s="2">
        <v>5000000</v>
      </c>
      <c r="E747" s="2">
        <f t="shared" si="22"/>
        <v>11200000.000000002</v>
      </c>
    </row>
    <row r="748" spans="1:5" ht="11.25" outlineLevel="1">
      <c r="A748" s="29" t="s">
        <v>515</v>
      </c>
      <c r="B748" s="16" t="str">
        <f>'[1]Мет изделия и стройматериал'!D5742</f>
        <v>Шт</v>
      </c>
      <c r="C748" s="14">
        <v>12</v>
      </c>
      <c r="D748" s="2">
        <v>1000000</v>
      </c>
      <c r="E748" s="2">
        <f t="shared" si="22"/>
        <v>13440000.000000002</v>
      </c>
    </row>
    <row r="749" spans="1:5" ht="11.25" outlineLevel="1">
      <c r="A749" s="29" t="s">
        <v>499</v>
      </c>
      <c r="B749" s="16" t="str">
        <f>'[1]Мет изделия и стройматериал'!D5743</f>
        <v>шт</v>
      </c>
      <c r="C749" s="14">
        <v>3</v>
      </c>
      <c r="D749" s="2">
        <v>4000000</v>
      </c>
      <c r="E749" s="2">
        <f t="shared" si="22"/>
        <v>13440000.000000002</v>
      </c>
    </row>
    <row r="750" spans="1:5" ht="11.25" outlineLevel="1">
      <c r="A750" s="29" t="s">
        <v>516</v>
      </c>
      <c r="B750" s="16" t="str">
        <f>'[1]Мет изделия и стройматериал'!D5744</f>
        <v>Шт</v>
      </c>
      <c r="C750" s="14">
        <v>1</v>
      </c>
      <c r="D750" s="2">
        <v>12000000</v>
      </c>
      <c r="E750" s="2">
        <f t="shared" si="22"/>
        <v>13440000.000000002</v>
      </c>
    </row>
    <row r="751" spans="1:5" ht="11.25" outlineLevel="1">
      <c r="A751" s="29" t="s">
        <v>497</v>
      </c>
      <c r="B751" s="16" t="str">
        <f>'[1]Мет изделия и стройматериал'!D5745</f>
        <v>Шт</v>
      </c>
      <c r="C751" s="14">
        <v>3</v>
      </c>
      <c r="D751" s="2">
        <v>4600000</v>
      </c>
      <c r="E751" s="2">
        <f t="shared" si="22"/>
        <v>15456000.000000002</v>
      </c>
    </row>
    <row r="752" spans="1:5" ht="11.25" outlineLevel="1">
      <c r="A752" s="29" t="s">
        <v>517</v>
      </c>
      <c r="B752" s="16" t="str">
        <f>'[1]Мет изделия и стройматериал'!D5748</f>
        <v>Шт</v>
      </c>
      <c r="C752" s="14">
        <v>1</v>
      </c>
      <c r="D752" s="2">
        <v>9000000</v>
      </c>
      <c r="E752" s="2">
        <f t="shared" si="22"/>
        <v>10080000.000000002</v>
      </c>
    </row>
    <row r="753" spans="1:5" ht="11.25" outlineLevel="1">
      <c r="A753" s="29" t="s">
        <v>516</v>
      </c>
      <c r="B753" s="16" t="str">
        <f>'[1]Мет изделия и стройматериал'!D5761</f>
        <v>Шт</v>
      </c>
      <c r="C753" s="14">
        <v>1</v>
      </c>
      <c r="D753" s="2">
        <v>12000000</v>
      </c>
      <c r="E753" s="2">
        <f t="shared" si="22"/>
        <v>13440000.000000002</v>
      </c>
    </row>
    <row r="754" spans="1:5" ht="11.25" outlineLevel="1">
      <c r="A754" s="29" t="s">
        <v>518</v>
      </c>
      <c r="B754" s="16" t="str">
        <f>'[1]Мет изделия и стройматериал'!D5780</f>
        <v>Шт</v>
      </c>
      <c r="C754" s="14">
        <v>6</v>
      </c>
      <c r="D754" s="2">
        <v>1000000</v>
      </c>
      <c r="E754" s="2">
        <f t="shared" si="22"/>
        <v>6720000.000000001</v>
      </c>
    </row>
    <row r="755" spans="1:5" ht="11.25" outlineLevel="1">
      <c r="A755" s="29" t="s">
        <v>519</v>
      </c>
      <c r="B755" s="16" t="str">
        <f>'[1]Мет изделия и стройматериал'!D5796</f>
        <v>шт</v>
      </c>
      <c r="C755" s="14">
        <v>2</v>
      </c>
      <c r="D755" s="2">
        <v>2700000</v>
      </c>
      <c r="E755" s="2">
        <f aca="true" t="shared" si="23" ref="E755:E761">(C755*D755)*1.12</f>
        <v>6048000.000000001</v>
      </c>
    </row>
    <row r="756" spans="1:5" ht="11.25" outlineLevel="1">
      <c r="A756" s="29" t="s">
        <v>521</v>
      </c>
      <c r="B756" s="16" t="str">
        <f>'[1]Мет изделия и стройматериал'!D5819</f>
        <v>Шт</v>
      </c>
      <c r="C756" s="14">
        <v>8</v>
      </c>
      <c r="D756" s="2">
        <v>500000</v>
      </c>
      <c r="E756" s="2">
        <f t="shared" si="23"/>
        <v>4480000</v>
      </c>
    </row>
    <row r="757" spans="1:5" ht="11.25" outlineLevel="1">
      <c r="A757" s="29" t="s">
        <v>514</v>
      </c>
      <c r="B757" s="16" t="str">
        <f>'[1]Мет изделия и стройматериал'!D5844</f>
        <v>Шт</v>
      </c>
      <c r="C757" s="14">
        <v>1</v>
      </c>
      <c r="D757" s="2">
        <v>5000000</v>
      </c>
      <c r="E757" s="2">
        <f t="shared" si="23"/>
        <v>5600000.000000001</v>
      </c>
    </row>
    <row r="758" spans="1:5" ht="11.25" outlineLevel="1">
      <c r="A758" s="29" t="s">
        <v>501</v>
      </c>
      <c r="B758" s="16" t="str">
        <f>'[1]Мет изделия и стройматериал'!D5845</f>
        <v>Шт</v>
      </c>
      <c r="C758" s="14">
        <v>2</v>
      </c>
      <c r="D758" s="2">
        <v>2000000</v>
      </c>
      <c r="E758" s="2">
        <f t="shared" si="23"/>
        <v>4480000</v>
      </c>
    </row>
    <row r="759" spans="1:5" ht="11.25" outlineLevel="1">
      <c r="A759" s="29" t="s">
        <v>522</v>
      </c>
      <c r="B759" s="16" t="str">
        <f>'[1]Мет изделия и стройматериал'!D5846</f>
        <v>Шт</v>
      </c>
      <c r="C759" s="14">
        <v>2</v>
      </c>
      <c r="D759" s="2">
        <v>2000000</v>
      </c>
      <c r="E759" s="2">
        <f t="shared" si="23"/>
        <v>4480000</v>
      </c>
    </row>
    <row r="760" spans="1:5" ht="11.25" outlineLevel="1">
      <c r="A760" s="29" t="s">
        <v>515</v>
      </c>
      <c r="B760" s="16" t="str">
        <f>'[1]Мет изделия и стройматериал'!D5847</f>
        <v>Шт</v>
      </c>
      <c r="C760" s="14">
        <v>5</v>
      </c>
      <c r="D760" s="2">
        <v>1000000</v>
      </c>
      <c r="E760" s="2">
        <f t="shared" si="23"/>
        <v>5600000.000000001</v>
      </c>
    </row>
    <row r="761" spans="1:5" ht="11.25" outlineLevel="1">
      <c r="A761" s="29" t="s">
        <v>501</v>
      </c>
      <c r="B761" s="16" t="str">
        <f>'[1]Мет изделия и стройматериал'!D5848</f>
        <v>Шт</v>
      </c>
      <c r="C761" s="14">
        <v>2</v>
      </c>
      <c r="D761" s="2">
        <v>2000000</v>
      </c>
      <c r="E761" s="2">
        <f t="shared" si="23"/>
        <v>4480000</v>
      </c>
    </row>
    <row r="762" spans="1:5" ht="11.25" outlineLevel="1">
      <c r="A762" s="29" t="s">
        <v>523</v>
      </c>
      <c r="B762" s="16" t="str">
        <f>'[1]Мет изделия и стройматериал'!D5863</f>
        <v>Шт</v>
      </c>
      <c r="C762" s="14">
        <v>1.5</v>
      </c>
      <c r="D762" s="2">
        <v>2700000</v>
      </c>
      <c r="E762" s="2">
        <f aca="true" t="shared" si="24" ref="E762:E776">(C762*D762)*1.12</f>
        <v>4536000</v>
      </c>
    </row>
    <row r="763" spans="1:5" ht="11.25" outlineLevel="1">
      <c r="A763" s="29" t="s">
        <v>501</v>
      </c>
      <c r="B763" s="16" t="str">
        <f>'[1]Мет изделия и стройматериал'!D5864</f>
        <v>Шт</v>
      </c>
      <c r="C763" s="14">
        <v>2</v>
      </c>
      <c r="D763" s="2">
        <v>2000000</v>
      </c>
      <c r="E763" s="2">
        <f t="shared" si="24"/>
        <v>4480000</v>
      </c>
    </row>
    <row r="764" spans="1:5" ht="11.25" outlineLevel="1">
      <c r="A764" s="29" t="s">
        <v>524</v>
      </c>
      <c r="B764" s="16" t="str">
        <f>'[1]Мет изделия и стройматериал'!D5865</f>
        <v>Шт</v>
      </c>
      <c r="C764" s="14">
        <v>2</v>
      </c>
      <c r="D764" s="2">
        <v>2000000</v>
      </c>
      <c r="E764" s="2">
        <f t="shared" si="24"/>
        <v>4480000</v>
      </c>
    </row>
    <row r="765" spans="1:5" ht="11.25" outlineLevel="1">
      <c r="A765" s="29" t="s">
        <v>499</v>
      </c>
      <c r="B765" s="16" t="str">
        <f>'[1]Мет изделия и стройматериал'!D5866</f>
        <v>шт</v>
      </c>
      <c r="C765" s="14">
        <v>1</v>
      </c>
      <c r="D765" s="2">
        <v>4000000</v>
      </c>
      <c r="E765" s="2">
        <f t="shared" si="24"/>
        <v>4480000</v>
      </c>
    </row>
    <row r="766" spans="1:5" ht="11.25" outlineLevel="1">
      <c r="A766" s="29" t="s">
        <v>525</v>
      </c>
      <c r="B766" s="16" t="str">
        <f>'[1]Мет изделия и стройматериал'!D5867</f>
        <v>Шт</v>
      </c>
      <c r="C766" s="14">
        <v>2</v>
      </c>
      <c r="D766" s="2">
        <v>2000000</v>
      </c>
      <c r="E766" s="2">
        <f t="shared" si="24"/>
        <v>4480000</v>
      </c>
    </row>
    <row r="767" spans="1:5" ht="11.25" outlineLevel="1">
      <c r="A767" s="29" t="s">
        <v>520</v>
      </c>
      <c r="B767" s="16" t="str">
        <f>'[1]Мет изделия и стройматериал'!D5868</f>
        <v>Шт</v>
      </c>
      <c r="C767" s="14">
        <v>125</v>
      </c>
      <c r="D767" s="2">
        <v>32000</v>
      </c>
      <c r="E767" s="2">
        <f t="shared" si="24"/>
        <v>4480000</v>
      </c>
    </row>
    <row r="768" spans="1:5" ht="11.25" outlineLevel="1">
      <c r="A768" s="29" t="s">
        <v>526</v>
      </c>
      <c r="B768" s="16" t="str">
        <f>'[1]Мет изделия и стройматериал'!D5869</f>
        <v>Шт</v>
      </c>
      <c r="C768" s="14">
        <v>4</v>
      </c>
      <c r="D768" s="2">
        <v>990000</v>
      </c>
      <c r="E768" s="2">
        <f t="shared" si="24"/>
        <v>4435200</v>
      </c>
    </row>
    <row r="769" spans="1:5" ht="11.25" outlineLevel="1">
      <c r="A769" s="29" t="s">
        <v>527</v>
      </c>
      <c r="B769" s="16" t="str">
        <f>'[1]Мет изделия и стройматериал'!D5871</f>
        <v>Шт</v>
      </c>
      <c r="C769" s="14">
        <v>20</v>
      </c>
      <c r="D769" s="2">
        <v>190000</v>
      </c>
      <c r="E769" s="2">
        <f t="shared" si="24"/>
        <v>4256000</v>
      </c>
    </row>
    <row r="770" spans="1:5" ht="11.25" outlineLevel="1">
      <c r="A770" s="29" t="s">
        <v>528</v>
      </c>
      <c r="B770" s="16" t="str">
        <f>'[1]Мет изделия и стройматериал'!D5872</f>
        <v>штук</v>
      </c>
      <c r="C770" s="14">
        <v>12</v>
      </c>
      <c r="D770" s="2">
        <v>300000</v>
      </c>
      <c r="E770" s="2">
        <f t="shared" si="24"/>
        <v>4032000.0000000005</v>
      </c>
    </row>
    <row r="771" spans="1:5" ht="11.25" outlineLevel="1">
      <c r="A771" s="29" t="s">
        <v>530</v>
      </c>
      <c r="B771" s="16" t="str">
        <f>'[1]Мет изделия и стройматериал'!D5894</f>
        <v>шт</v>
      </c>
      <c r="C771" s="14">
        <v>30</v>
      </c>
      <c r="D771" s="2">
        <v>96000</v>
      </c>
      <c r="E771" s="2">
        <f t="shared" si="24"/>
        <v>3225600.0000000005</v>
      </c>
    </row>
    <row r="772" spans="1:5" ht="11.25" outlineLevel="1">
      <c r="A772" s="29" t="s">
        <v>531</v>
      </c>
      <c r="B772" s="16" t="str">
        <f>'[1]Мет изделия и стройматериал'!D5895</f>
        <v>штук</v>
      </c>
      <c r="C772" s="14">
        <v>30</v>
      </c>
      <c r="D772" s="2">
        <v>96000</v>
      </c>
      <c r="E772" s="2">
        <f t="shared" si="24"/>
        <v>3225600.0000000005</v>
      </c>
    </row>
    <row r="773" spans="1:5" ht="11.25" outlineLevel="1">
      <c r="A773" s="29" t="s">
        <v>529</v>
      </c>
      <c r="B773" s="16" t="str">
        <f>'[1]Мет изделия и стройматериал'!D5896</f>
        <v>шт</v>
      </c>
      <c r="C773" s="14">
        <v>12</v>
      </c>
      <c r="D773" s="2">
        <v>225000</v>
      </c>
      <c r="E773" s="2">
        <f t="shared" si="24"/>
        <v>3024000.0000000005</v>
      </c>
    </row>
    <row r="774" spans="1:5" ht="11.25" outlineLevel="1">
      <c r="A774" s="29" t="s">
        <v>532</v>
      </c>
      <c r="B774" s="16" t="str">
        <f>'[1]Мет изделия и стройматериал'!D5897</f>
        <v>штук</v>
      </c>
      <c r="C774" s="14">
        <v>12</v>
      </c>
      <c r="D774" s="2">
        <v>225000</v>
      </c>
      <c r="E774" s="2">
        <f t="shared" si="24"/>
        <v>3024000.0000000005</v>
      </c>
    </row>
    <row r="775" spans="1:5" ht="11.25" outlineLevel="1">
      <c r="A775" s="29" t="s">
        <v>529</v>
      </c>
      <c r="B775" s="16" t="str">
        <f>'[1]Мет изделия и стройматериал'!D5898</f>
        <v>шт</v>
      </c>
      <c r="C775" s="14">
        <v>12</v>
      </c>
      <c r="D775" s="2">
        <v>225000</v>
      </c>
      <c r="E775" s="2">
        <f t="shared" si="24"/>
        <v>3024000.0000000005</v>
      </c>
    </row>
    <row r="776" spans="1:5" ht="11.25" outlineLevel="1">
      <c r="A776" s="29" t="s">
        <v>533</v>
      </c>
      <c r="B776" s="16" t="str">
        <f>'[1]Мет изделия и стройматериал'!D5909</f>
        <v>Шт</v>
      </c>
      <c r="C776" s="14">
        <v>20</v>
      </c>
      <c r="D776" s="2">
        <v>130000</v>
      </c>
      <c r="E776" s="2">
        <f t="shared" si="24"/>
        <v>2912000.0000000005</v>
      </c>
    </row>
    <row r="777" spans="1:5" s="4" customFormat="1" ht="11.25">
      <c r="A777" s="36" t="s">
        <v>534</v>
      </c>
      <c r="B777" s="17"/>
      <c r="C777" s="15"/>
      <c r="D777" s="1"/>
      <c r="E777" s="1">
        <f>SUM(E778:E1016)</f>
        <v>3333733200</v>
      </c>
    </row>
    <row r="778" spans="1:5" ht="11.25" outlineLevel="1">
      <c r="A778" s="29" t="s">
        <v>535</v>
      </c>
      <c r="B778" s="16" t="str">
        <f>'[1]Мет изделия и стройматериал'!D6522</f>
        <v>штук</v>
      </c>
      <c r="C778" s="14">
        <v>150</v>
      </c>
      <c r="D778" s="2">
        <v>1200000</v>
      </c>
      <c r="E778" s="2">
        <f aca="true" t="shared" si="25" ref="E778:E793">(C778*D778)*1.12</f>
        <v>201600000.00000003</v>
      </c>
    </row>
    <row r="779" spans="1:5" ht="22.5" outlineLevel="1">
      <c r="A779" s="29" t="s">
        <v>536</v>
      </c>
      <c r="B779" s="16" t="str">
        <f>'[1]Мет изделия и стройматериал'!D6523</f>
        <v>Шт</v>
      </c>
      <c r="C779" s="14">
        <v>25</v>
      </c>
      <c r="D779" s="2">
        <v>1500000</v>
      </c>
      <c r="E779" s="2">
        <f t="shared" si="25"/>
        <v>42000000.00000001</v>
      </c>
    </row>
    <row r="780" spans="1:5" ht="11.25" outlineLevel="1">
      <c r="A780" s="29" t="s">
        <v>537</v>
      </c>
      <c r="B780" s="16" t="str">
        <f>'[1]Мет изделия и стройматериал'!D6524</f>
        <v>штук</v>
      </c>
      <c r="C780" s="14">
        <v>75</v>
      </c>
      <c r="D780" s="2">
        <v>1500000</v>
      </c>
      <c r="E780" s="2">
        <f t="shared" si="25"/>
        <v>126000000.00000001</v>
      </c>
    </row>
    <row r="781" spans="1:5" ht="11.25" outlineLevel="1">
      <c r="A781" s="29" t="s">
        <v>538</v>
      </c>
      <c r="B781" s="16" t="str">
        <f>'[1]Мет изделия и стройматериал'!D6525</f>
        <v>штук</v>
      </c>
      <c r="C781" s="14">
        <v>216</v>
      </c>
      <c r="D781" s="2">
        <v>400000</v>
      </c>
      <c r="E781" s="2">
        <f t="shared" si="25"/>
        <v>96768000.00000001</v>
      </c>
    </row>
    <row r="782" spans="1:5" ht="11.25" outlineLevel="1">
      <c r="A782" s="29" t="s">
        <v>539</v>
      </c>
      <c r="B782" s="16" t="str">
        <f>'[1]Мет изделия и стройматериал'!D6526</f>
        <v>штук</v>
      </c>
      <c r="C782" s="14">
        <v>18</v>
      </c>
      <c r="D782" s="2">
        <v>3500000</v>
      </c>
      <c r="E782" s="2">
        <f t="shared" si="25"/>
        <v>70560000</v>
      </c>
    </row>
    <row r="783" spans="1:5" ht="11.25" outlineLevel="1">
      <c r="A783" s="29" t="s">
        <v>540</v>
      </c>
      <c r="B783" s="16" t="str">
        <f>'[1]Мет изделия и стройматериал'!D6527</f>
        <v>Шт</v>
      </c>
      <c r="C783" s="14">
        <v>40</v>
      </c>
      <c r="D783" s="2">
        <v>1150000</v>
      </c>
      <c r="E783" s="2">
        <f t="shared" si="25"/>
        <v>51520000.00000001</v>
      </c>
    </row>
    <row r="784" spans="1:5" ht="11.25" outlineLevel="1">
      <c r="A784" s="29" t="s">
        <v>541</v>
      </c>
      <c r="B784" s="16" t="str">
        <f>'[1]Мет изделия и стройматериал'!D6528</f>
        <v>штук</v>
      </c>
      <c r="C784" s="14">
        <v>50</v>
      </c>
      <c r="D784" s="2">
        <v>915000</v>
      </c>
      <c r="E784" s="2">
        <f t="shared" si="25"/>
        <v>51240000.00000001</v>
      </c>
    </row>
    <row r="785" spans="1:5" ht="11.25" outlineLevel="1">
      <c r="A785" s="29" t="s">
        <v>542</v>
      </c>
      <c r="B785" s="16" t="str">
        <f>'[1]Мет изделия и стройматериал'!D6529</f>
        <v>штук</v>
      </c>
      <c r="C785" s="14">
        <v>15</v>
      </c>
      <c r="D785" s="2">
        <v>1500000</v>
      </c>
      <c r="E785" s="2">
        <f t="shared" si="25"/>
        <v>25200000.000000004</v>
      </c>
    </row>
    <row r="786" spans="1:5" ht="22.5" outlineLevel="1">
      <c r="A786" s="29" t="s">
        <v>543</v>
      </c>
      <c r="B786" s="16" t="str">
        <f>'[1]Мет изделия и стройматериал'!D6530</f>
        <v>штук</v>
      </c>
      <c r="C786" s="14">
        <v>50</v>
      </c>
      <c r="D786" s="2">
        <v>3500000</v>
      </c>
      <c r="E786" s="2">
        <f t="shared" si="25"/>
        <v>196000000.00000003</v>
      </c>
    </row>
    <row r="787" spans="1:5" ht="11.25" outlineLevel="1">
      <c r="A787" s="29" t="s">
        <v>544</v>
      </c>
      <c r="B787" s="16" t="str">
        <f>'[1]Мет изделия и стройматериал'!D6531</f>
        <v>штук</v>
      </c>
      <c r="C787" s="14">
        <v>40</v>
      </c>
      <c r="D787" s="2">
        <v>1050000</v>
      </c>
      <c r="E787" s="2">
        <f t="shared" si="25"/>
        <v>47040000.00000001</v>
      </c>
    </row>
    <row r="788" spans="1:5" ht="11.25" outlineLevel="1">
      <c r="A788" s="29" t="s">
        <v>545</v>
      </c>
      <c r="B788" s="16" t="str">
        <f>'[1]Мет изделия и стройматериал'!D6532</f>
        <v>Шт</v>
      </c>
      <c r="C788" s="14">
        <v>8</v>
      </c>
      <c r="D788" s="2">
        <v>4650000</v>
      </c>
      <c r="E788" s="2">
        <f t="shared" si="25"/>
        <v>41664000.00000001</v>
      </c>
    </row>
    <row r="789" spans="1:5" ht="11.25" outlineLevel="1">
      <c r="A789" s="29" t="s">
        <v>546</v>
      </c>
      <c r="B789" s="16" t="str">
        <f>'[1]Мет изделия и стройматериал'!D6533</f>
        <v>штук</v>
      </c>
      <c r="C789" s="14">
        <v>1</v>
      </c>
      <c r="D789" s="2">
        <v>35000000</v>
      </c>
      <c r="E789" s="2">
        <f t="shared" si="25"/>
        <v>39200000.00000001</v>
      </c>
    </row>
    <row r="790" spans="1:5" ht="11.25" outlineLevel="1">
      <c r="A790" s="29" t="s">
        <v>547</v>
      </c>
      <c r="B790" s="16" t="str">
        <f>'[1]Мет изделия и стройматериал'!D6534</f>
        <v>штук</v>
      </c>
      <c r="C790" s="14">
        <v>30</v>
      </c>
      <c r="D790" s="2">
        <v>1150000</v>
      </c>
      <c r="E790" s="2">
        <f t="shared" si="25"/>
        <v>38640000</v>
      </c>
    </row>
    <row r="791" spans="1:5" ht="11.25" outlineLevel="1">
      <c r="A791" s="29" t="s">
        <v>548</v>
      </c>
      <c r="B791" s="16" t="str">
        <f>'[1]Мет изделия и стройматериал'!D6535</f>
        <v>кг</v>
      </c>
      <c r="C791" s="14">
        <v>25</v>
      </c>
      <c r="D791" s="2">
        <v>1350000</v>
      </c>
      <c r="E791" s="2">
        <f t="shared" si="25"/>
        <v>37800000</v>
      </c>
    </row>
    <row r="792" spans="1:5" ht="11.25" outlineLevel="1">
      <c r="A792" s="29" t="s">
        <v>549</v>
      </c>
      <c r="B792" s="16" t="str">
        <f>'[1]Мет изделия и стройматериал'!D6536</f>
        <v>штук</v>
      </c>
      <c r="C792" s="14">
        <v>3</v>
      </c>
      <c r="D792" s="2">
        <v>10500000</v>
      </c>
      <c r="E792" s="2">
        <f t="shared" si="25"/>
        <v>35280000</v>
      </c>
    </row>
    <row r="793" spans="1:5" ht="11.25" outlineLevel="1">
      <c r="A793" s="29" t="s">
        <v>550</v>
      </c>
      <c r="B793" s="16" t="str">
        <f>'[1]Мет изделия и стройматериал'!D6537</f>
        <v>штук</v>
      </c>
      <c r="C793" s="14">
        <v>25</v>
      </c>
      <c r="D793" s="2">
        <v>1215000</v>
      </c>
      <c r="E793" s="2">
        <f t="shared" si="25"/>
        <v>34020000</v>
      </c>
    </row>
    <row r="794" spans="1:5" ht="33.75" outlineLevel="1">
      <c r="A794" s="29" t="s">
        <v>551</v>
      </c>
      <c r="B794" s="16" t="str">
        <f>'[1]Мет изделия и стройматериал'!D6538</f>
        <v>штук</v>
      </c>
      <c r="C794" s="14">
        <v>100</v>
      </c>
      <c r="D794" s="2">
        <v>300000</v>
      </c>
      <c r="E794" s="2">
        <f aca="true" t="shared" si="26" ref="E794:E853">(C794*D794)*1.12</f>
        <v>33600000</v>
      </c>
    </row>
    <row r="795" spans="1:5" ht="11.25" outlineLevel="1">
      <c r="A795" s="29" t="s">
        <v>552</v>
      </c>
      <c r="B795" s="16" t="str">
        <f>'[1]Мет изделия и стройматериал'!D6539</f>
        <v>штук</v>
      </c>
      <c r="C795" s="14">
        <v>140</v>
      </c>
      <c r="D795" s="2">
        <v>200000</v>
      </c>
      <c r="E795" s="2">
        <f t="shared" si="26"/>
        <v>31360000.000000004</v>
      </c>
    </row>
    <row r="796" spans="1:5" ht="11.25" outlineLevel="1">
      <c r="A796" s="29" t="s">
        <v>553</v>
      </c>
      <c r="B796" s="16" t="str">
        <f>'[1]Мет изделия и стройматериал'!D6540</f>
        <v>Шт</v>
      </c>
      <c r="C796" s="14">
        <v>15</v>
      </c>
      <c r="D796" s="2">
        <v>1100000</v>
      </c>
      <c r="E796" s="2">
        <f t="shared" si="26"/>
        <v>18480000</v>
      </c>
    </row>
    <row r="797" spans="1:5" ht="11.25" outlineLevel="1">
      <c r="A797" s="29" t="s">
        <v>554</v>
      </c>
      <c r="B797" s="16" t="str">
        <f>'[1]Мет изделия и стройматериал'!D6541</f>
        <v>штук</v>
      </c>
      <c r="C797" s="14">
        <v>175</v>
      </c>
      <c r="D797" s="2">
        <v>100000</v>
      </c>
      <c r="E797" s="2">
        <f t="shared" si="26"/>
        <v>19600000.000000004</v>
      </c>
    </row>
    <row r="798" spans="1:5" ht="11.25" outlineLevel="1">
      <c r="A798" s="29" t="s">
        <v>555</v>
      </c>
      <c r="B798" s="16" t="str">
        <f>'[1]Мет изделия и стройматериал'!D6542</f>
        <v>штук</v>
      </c>
      <c r="C798" s="14">
        <v>6</v>
      </c>
      <c r="D798" s="2">
        <v>4500000</v>
      </c>
      <c r="E798" s="2">
        <f t="shared" si="26"/>
        <v>30240000.000000004</v>
      </c>
    </row>
    <row r="799" spans="1:5" ht="22.5" outlineLevel="1">
      <c r="A799" s="29" t="s">
        <v>556</v>
      </c>
      <c r="B799" s="16" t="str">
        <f>'[1]Мет изделия и стройматериал'!D6543</f>
        <v>штук</v>
      </c>
      <c r="C799" s="14">
        <v>3.75</v>
      </c>
      <c r="D799" s="2">
        <v>7000000</v>
      </c>
      <c r="E799" s="2">
        <f t="shared" si="26"/>
        <v>29400000.000000004</v>
      </c>
    </row>
    <row r="800" spans="1:5" ht="11.25" outlineLevel="1">
      <c r="A800" s="29" t="s">
        <v>557</v>
      </c>
      <c r="B800" s="16" t="str">
        <f>'[1]Мет изделия и стройматериал'!D6544</f>
        <v>штук</v>
      </c>
      <c r="C800" s="14">
        <v>6</v>
      </c>
      <c r="D800" s="2">
        <v>4300000</v>
      </c>
      <c r="E800" s="2">
        <f t="shared" si="26"/>
        <v>28896000.000000004</v>
      </c>
    </row>
    <row r="801" spans="1:5" ht="11.25" outlineLevel="1">
      <c r="A801" s="29" t="s">
        <v>558</v>
      </c>
      <c r="B801" s="16" t="str">
        <f>'[1]Мет изделия и стройматериал'!D6545</f>
        <v>п/м</v>
      </c>
      <c r="C801" s="14">
        <v>100</v>
      </c>
      <c r="D801" s="2">
        <v>250000</v>
      </c>
      <c r="E801" s="2">
        <f t="shared" si="26"/>
        <v>28000000.000000004</v>
      </c>
    </row>
    <row r="802" spans="1:5" ht="11.25" outlineLevel="1">
      <c r="A802" s="29" t="s">
        <v>559</v>
      </c>
      <c r="B802" s="16" t="str">
        <f>'[1]Мет изделия и стройматериал'!D6546</f>
        <v>штук</v>
      </c>
      <c r="C802" s="14">
        <v>25</v>
      </c>
      <c r="D802" s="2">
        <v>1000000</v>
      </c>
      <c r="E802" s="2">
        <f t="shared" si="26"/>
        <v>28000000.000000004</v>
      </c>
    </row>
    <row r="803" spans="1:5" ht="11.25" outlineLevel="1">
      <c r="A803" s="29" t="s">
        <v>560</v>
      </c>
      <c r="B803" s="16" t="str">
        <f>'[1]Мет изделия и стройматериал'!D6547</f>
        <v>штук</v>
      </c>
      <c r="C803" s="14">
        <v>0.25</v>
      </c>
      <c r="D803" s="2">
        <v>50000000</v>
      </c>
      <c r="E803" s="2">
        <f t="shared" si="26"/>
        <v>14000000.000000002</v>
      </c>
    </row>
    <row r="804" spans="1:5" ht="11.25" outlineLevel="1">
      <c r="A804" s="29" t="s">
        <v>561</v>
      </c>
      <c r="B804" s="16" t="str">
        <f>'[1]Мет изделия и стройматериал'!D6548</f>
        <v>кг</v>
      </c>
      <c r="C804" s="14">
        <v>15</v>
      </c>
      <c r="D804" s="2">
        <v>1350000</v>
      </c>
      <c r="E804" s="2">
        <f t="shared" si="26"/>
        <v>22680000.000000004</v>
      </c>
    </row>
    <row r="805" spans="1:5" ht="11.25" outlineLevel="1">
      <c r="A805" s="29" t="s">
        <v>562</v>
      </c>
      <c r="B805" s="16" t="str">
        <f>'[1]Мет изделия и стройматериал'!D6549</f>
        <v>штук</v>
      </c>
      <c r="C805" s="14">
        <v>40</v>
      </c>
      <c r="D805" s="2">
        <v>625000</v>
      </c>
      <c r="E805" s="2">
        <f t="shared" si="26"/>
        <v>28000000.000000004</v>
      </c>
    </row>
    <row r="806" spans="1:5" ht="11.25" outlineLevel="1">
      <c r="A806" s="29" t="s">
        <v>563</v>
      </c>
      <c r="B806" s="16" t="str">
        <f>'[1]Мет изделия и стройматериал'!D6550</f>
        <v>штук</v>
      </c>
      <c r="C806" s="14">
        <v>3</v>
      </c>
      <c r="D806" s="2">
        <v>3850000</v>
      </c>
      <c r="E806" s="2">
        <f t="shared" si="26"/>
        <v>12936000.000000002</v>
      </c>
    </row>
    <row r="807" spans="1:5" ht="11.25" outlineLevel="1">
      <c r="A807" s="29" t="s">
        <v>564</v>
      </c>
      <c r="B807" s="16" t="str">
        <f>'[1]Мет изделия и стройматериал'!D6551</f>
        <v>штук</v>
      </c>
      <c r="C807" s="14">
        <v>3</v>
      </c>
      <c r="D807" s="2">
        <v>3850000</v>
      </c>
      <c r="E807" s="2">
        <f t="shared" si="26"/>
        <v>12936000.000000002</v>
      </c>
    </row>
    <row r="808" spans="1:5" ht="11.25" outlineLevel="1">
      <c r="A808" s="29" t="s">
        <v>565</v>
      </c>
      <c r="B808" s="16" t="str">
        <f>'[1]Мет изделия и стройматериал'!D6552</f>
        <v>штук</v>
      </c>
      <c r="C808" s="14">
        <v>3</v>
      </c>
      <c r="D808" s="2">
        <v>3850000</v>
      </c>
      <c r="E808" s="2">
        <f t="shared" si="26"/>
        <v>12936000.000000002</v>
      </c>
    </row>
    <row r="809" spans="1:5" ht="11.25" outlineLevel="1">
      <c r="A809" s="29" t="s">
        <v>566</v>
      </c>
      <c r="B809" s="16" t="str">
        <f>'[1]Мет изделия и стройматериал'!D6553</f>
        <v>Шт</v>
      </c>
      <c r="C809" s="14">
        <v>20</v>
      </c>
      <c r="D809" s="2">
        <v>1100000</v>
      </c>
      <c r="E809" s="2">
        <f t="shared" si="26"/>
        <v>24640000.000000004</v>
      </c>
    </row>
    <row r="810" spans="1:5" ht="11.25" outlineLevel="1">
      <c r="A810" s="29" t="s">
        <v>567</v>
      </c>
      <c r="B810" s="16" t="str">
        <f>'[1]Мет изделия и стройматериал'!D6554</f>
        <v>Шт</v>
      </c>
      <c r="C810" s="14">
        <v>20</v>
      </c>
      <c r="D810" s="2">
        <v>1100000</v>
      </c>
      <c r="E810" s="2">
        <f t="shared" si="26"/>
        <v>24640000.000000004</v>
      </c>
    </row>
    <row r="811" spans="1:5" ht="11.25" outlineLevel="1">
      <c r="A811" s="29" t="s">
        <v>568</v>
      </c>
      <c r="B811" s="16" t="str">
        <f>'[1]Мет изделия и стройматериал'!D6555</f>
        <v>Шт</v>
      </c>
      <c r="C811" s="14">
        <v>20</v>
      </c>
      <c r="D811" s="2">
        <v>1100000</v>
      </c>
      <c r="E811" s="2">
        <f t="shared" si="26"/>
        <v>24640000.000000004</v>
      </c>
    </row>
    <row r="812" spans="1:5" ht="33.75" outlineLevel="1">
      <c r="A812" s="29" t="s">
        <v>569</v>
      </c>
      <c r="B812" s="16" t="str">
        <f>'[1]Мет изделия и стройматериал'!D6556</f>
        <v>к-т</v>
      </c>
      <c r="C812" s="14">
        <v>3</v>
      </c>
      <c r="D812" s="2">
        <v>7000000</v>
      </c>
      <c r="E812" s="2">
        <f t="shared" si="26"/>
        <v>23520000.000000004</v>
      </c>
    </row>
    <row r="813" spans="1:5" ht="11.25" outlineLevel="1">
      <c r="A813" s="29" t="s">
        <v>549</v>
      </c>
      <c r="B813" s="16" t="str">
        <f>'[1]Мет изделия и стройматериал'!D6557</f>
        <v>штук</v>
      </c>
      <c r="C813" s="14">
        <v>2</v>
      </c>
      <c r="D813" s="2">
        <v>10500000</v>
      </c>
      <c r="E813" s="2">
        <f t="shared" si="26"/>
        <v>23520000.000000004</v>
      </c>
    </row>
    <row r="814" spans="1:5" ht="11.25" outlineLevel="1">
      <c r="A814" s="29" t="s">
        <v>549</v>
      </c>
      <c r="B814" s="16" t="str">
        <f>'[1]Мет изделия и стройматериал'!D6558</f>
        <v>штук</v>
      </c>
      <c r="C814" s="14">
        <v>2</v>
      </c>
      <c r="D814" s="2">
        <v>10500000</v>
      </c>
      <c r="E814" s="2">
        <f t="shared" si="26"/>
        <v>23520000.000000004</v>
      </c>
    </row>
    <row r="815" spans="1:5" ht="11.25" outlineLevel="1">
      <c r="A815" s="29" t="s">
        <v>570</v>
      </c>
      <c r="B815" s="16" t="str">
        <f>'[1]Мет изделия и стройматериал'!D6559</f>
        <v>штук</v>
      </c>
      <c r="C815" s="14">
        <v>1</v>
      </c>
      <c r="D815" s="2">
        <v>20000000</v>
      </c>
      <c r="E815" s="2">
        <f t="shared" si="26"/>
        <v>22400000.000000004</v>
      </c>
    </row>
    <row r="816" spans="1:5" ht="22.5" outlineLevel="1">
      <c r="A816" s="29" t="s">
        <v>571</v>
      </c>
      <c r="B816" s="16" t="str">
        <f>'[1]Мет изделия и стройматериал'!D6560</f>
        <v>Шт</v>
      </c>
      <c r="C816" s="14">
        <v>50</v>
      </c>
      <c r="D816" s="2">
        <v>1500000</v>
      </c>
      <c r="E816" s="2">
        <f t="shared" si="26"/>
        <v>84000000.00000001</v>
      </c>
    </row>
    <row r="817" spans="1:5" ht="11.25" outlineLevel="1">
      <c r="A817" s="29" t="s">
        <v>572</v>
      </c>
      <c r="B817" s="16" t="str">
        <f>'[1]Мет изделия и стройматериал'!D6561</f>
        <v>штук</v>
      </c>
      <c r="C817" s="14">
        <v>1</v>
      </c>
      <c r="D817" s="2">
        <v>18700000</v>
      </c>
      <c r="E817" s="2">
        <f t="shared" si="26"/>
        <v>20944000.000000004</v>
      </c>
    </row>
    <row r="818" spans="1:5" ht="11.25" outlineLevel="1">
      <c r="A818" s="29" t="s">
        <v>573</v>
      </c>
      <c r="B818" s="16" t="str">
        <f>'[1]Мет изделия и стройматериал'!D6562</f>
        <v>штук</v>
      </c>
      <c r="C818" s="14">
        <v>6.25</v>
      </c>
      <c r="D818" s="2">
        <v>2950000</v>
      </c>
      <c r="E818" s="2">
        <f t="shared" si="26"/>
        <v>20650000.000000004</v>
      </c>
    </row>
    <row r="819" spans="1:5" ht="11.25" outlineLevel="1">
      <c r="A819" s="29" t="s">
        <v>574</v>
      </c>
      <c r="B819" s="16" t="str">
        <f>'[1]Мет изделия и стройматериал'!D6563</f>
        <v>штук</v>
      </c>
      <c r="C819" s="14">
        <v>4</v>
      </c>
      <c r="D819" s="2">
        <v>4500000</v>
      </c>
      <c r="E819" s="2">
        <f t="shared" si="26"/>
        <v>20160000.000000004</v>
      </c>
    </row>
    <row r="820" spans="1:5" ht="11.25" outlineLevel="1">
      <c r="A820" s="29" t="s">
        <v>575</v>
      </c>
      <c r="B820" s="16" t="str">
        <f>'[1]Мет изделия и стройматериал'!D6564</f>
        <v>штук</v>
      </c>
      <c r="C820" s="14">
        <v>1</v>
      </c>
      <c r="D820" s="2">
        <v>17500000</v>
      </c>
      <c r="E820" s="2">
        <f t="shared" si="26"/>
        <v>19600000.000000004</v>
      </c>
    </row>
    <row r="821" spans="1:5" ht="11.25" outlineLevel="1">
      <c r="A821" s="29" t="s">
        <v>576</v>
      </c>
      <c r="B821" s="16" t="str">
        <f>'[1]Мет изделия и стройматериал'!D6565</f>
        <v>штук</v>
      </c>
      <c r="C821" s="14">
        <v>50</v>
      </c>
      <c r="D821" s="2">
        <v>350000</v>
      </c>
      <c r="E821" s="2">
        <f t="shared" si="26"/>
        <v>19600000.000000004</v>
      </c>
    </row>
    <row r="822" spans="1:5" ht="11.25" outlineLevel="1">
      <c r="A822" s="29" t="s">
        <v>577</v>
      </c>
      <c r="B822" s="16" t="str">
        <f>'[1]Мет изделия и стройматериал'!D6566</f>
        <v>штук</v>
      </c>
      <c r="C822" s="14">
        <v>500</v>
      </c>
      <c r="D822" s="2">
        <v>35000</v>
      </c>
      <c r="E822" s="2">
        <f t="shared" si="26"/>
        <v>19600000.000000004</v>
      </c>
    </row>
    <row r="823" spans="1:5" ht="11.25" outlineLevel="1">
      <c r="A823" s="29" t="s">
        <v>578</v>
      </c>
      <c r="B823" s="16" t="str">
        <f>'[1]Мет изделия и стройматериал'!D6567</f>
        <v>кг</v>
      </c>
      <c r="C823" s="14">
        <v>12.5</v>
      </c>
      <c r="D823" s="2">
        <v>1350000</v>
      </c>
      <c r="E823" s="2">
        <f t="shared" si="26"/>
        <v>18900000</v>
      </c>
    </row>
    <row r="824" spans="1:5" ht="11.25" outlineLevel="1">
      <c r="A824" s="29" t="s">
        <v>579</v>
      </c>
      <c r="B824" s="16" t="str">
        <f>'[1]Мет изделия и стройматериал'!D6569</f>
        <v>шт</v>
      </c>
      <c r="C824" s="14">
        <v>10</v>
      </c>
      <c r="D824" s="2">
        <v>2100000</v>
      </c>
      <c r="E824" s="2">
        <f t="shared" si="26"/>
        <v>23520000.000000004</v>
      </c>
    </row>
    <row r="825" spans="1:5" ht="11.25" outlineLevel="1">
      <c r="A825" s="29" t="s">
        <v>580</v>
      </c>
      <c r="B825" s="16" t="str">
        <f>'[1]Мет изделия и стройматериал'!D6570</f>
        <v>штук</v>
      </c>
      <c r="C825" s="14">
        <v>2</v>
      </c>
      <c r="D825" s="2">
        <v>12500000</v>
      </c>
      <c r="E825" s="2">
        <f t="shared" si="26"/>
        <v>28000000.000000004</v>
      </c>
    </row>
    <row r="826" spans="1:5" ht="11.25" outlineLevel="1">
      <c r="A826" s="29" t="s">
        <v>581</v>
      </c>
      <c r="B826" s="16" t="str">
        <f>'[1]Мет изделия и стройматериал'!D6571</f>
        <v>штук</v>
      </c>
      <c r="C826" s="14">
        <v>1</v>
      </c>
      <c r="D826" s="2">
        <v>15000000</v>
      </c>
      <c r="E826" s="2">
        <f t="shared" si="26"/>
        <v>16800000</v>
      </c>
    </row>
    <row r="827" spans="1:5" ht="11.25" outlineLevel="1">
      <c r="A827" s="29" t="s">
        <v>581</v>
      </c>
      <c r="B827" s="16" t="str">
        <f>'[1]Мет изделия и стройматериал'!D6572</f>
        <v>штук</v>
      </c>
      <c r="C827" s="14">
        <v>1</v>
      </c>
      <c r="D827" s="2">
        <v>15000000</v>
      </c>
      <c r="E827" s="2">
        <f t="shared" si="26"/>
        <v>16800000</v>
      </c>
    </row>
    <row r="828" spans="1:5" ht="11.25" outlineLevel="1">
      <c r="A828" s="29" t="s">
        <v>561</v>
      </c>
      <c r="B828" s="16" t="str">
        <f>'[1]Мет изделия и стройматериал'!D6573</f>
        <v>кг</v>
      </c>
      <c r="C828" s="14">
        <v>10</v>
      </c>
      <c r="D828" s="2">
        <v>1350000</v>
      </c>
      <c r="E828" s="2">
        <f t="shared" si="26"/>
        <v>15120000.000000002</v>
      </c>
    </row>
    <row r="829" spans="1:5" ht="11.25" outlineLevel="1">
      <c r="A829" s="29" t="s">
        <v>549</v>
      </c>
      <c r="B829" s="16" t="str">
        <f>'[1]Мет изделия и стройматериал'!D6575</f>
        <v>штук</v>
      </c>
      <c r="C829" s="14">
        <v>5</v>
      </c>
      <c r="D829" s="2">
        <v>10500000</v>
      </c>
      <c r="E829" s="2">
        <f t="shared" si="26"/>
        <v>58800000.00000001</v>
      </c>
    </row>
    <row r="830" spans="1:5" ht="11.25" outlineLevel="1">
      <c r="A830" s="29" t="s">
        <v>582</v>
      </c>
      <c r="B830" s="16" t="str">
        <f>'[1]Мет изделия и стройматериал'!D6576</f>
        <v>штук</v>
      </c>
      <c r="C830" s="14">
        <v>4</v>
      </c>
      <c r="D830" s="2">
        <v>3100000</v>
      </c>
      <c r="E830" s="2">
        <f t="shared" si="26"/>
        <v>13888000.000000002</v>
      </c>
    </row>
    <row r="831" spans="1:5" ht="11.25" outlineLevel="1">
      <c r="A831" s="29" t="s">
        <v>583</v>
      </c>
      <c r="B831" s="16" t="str">
        <f>'[1]Мет изделия и стройматериал'!D6577</f>
        <v>штук</v>
      </c>
      <c r="C831" s="14">
        <v>120</v>
      </c>
      <c r="D831" s="2">
        <v>100000</v>
      </c>
      <c r="E831" s="2">
        <f t="shared" si="26"/>
        <v>13440000.000000002</v>
      </c>
    </row>
    <row r="832" spans="1:5" ht="11.25" outlineLevel="1">
      <c r="A832" s="29" t="s">
        <v>584</v>
      </c>
      <c r="B832" s="16" t="str">
        <f>'[1]Мет изделия и стройматериал'!D6579</f>
        <v>штук</v>
      </c>
      <c r="C832" s="14">
        <v>7</v>
      </c>
      <c r="D832" s="2">
        <v>1700000</v>
      </c>
      <c r="E832" s="2">
        <f t="shared" si="26"/>
        <v>13328000.000000002</v>
      </c>
    </row>
    <row r="833" spans="1:5" ht="11.25" outlineLevel="1">
      <c r="A833" s="29" t="s">
        <v>585</v>
      </c>
      <c r="B833" s="16" t="str">
        <f>'[1]Мет изделия и стройматериал'!D6580</f>
        <v>штук</v>
      </c>
      <c r="C833" s="14">
        <v>4</v>
      </c>
      <c r="D833" s="2">
        <v>3400000</v>
      </c>
      <c r="E833" s="2">
        <f t="shared" si="26"/>
        <v>15232000.000000002</v>
      </c>
    </row>
    <row r="834" spans="1:5" ht="11.25" outlineLevel="1">
      <c r="A834" s="29" t="s">
        <v>586</v>
      </c>
      <c r="B834" s="16" t="str">
        <f>'[1]Мет изделия и стройматериал'!D6581</f>
        <v>штук</v>
      </c>
      <c r="C834" s="14">
        <v>20</v>
      </c>
      <c r="D834" s="2">
        <v>650000</v>
      </c>
      <c r="E834" s="2">
        <f t="shared" si="26"/>
        <v>14560000.000000002</v>
      </c>
    </row>
    <row r="835" spans="1:5" ht="11.25" outlineLevel="1">
      <c r="A835" s="29" t="s">
        <v>587</v>
      </c>
      <c r="B835" s="16" t="str">
        <f>'[1]Мет изделия и стройматериал'!D6582</f>
        <v>штук</v>
      </c>
      <c r="C835" s="14">
        <v>5</v>
      </c>
      <c r="D835" s="2">
        <v>4500000</v>
      </c>
      <c r="E835" s="2">
        <f t="shared" si="26"/>
        <v>25200000.000000004</v>
      </c>
    </row>
    <row r="836" spans="1:5" ht="11.25" outlineLevel="1">
      <c r="A836" s="29" t="s">
        <v>588</v>
      </c>
      <c r="B836" s="16" t="str">
        <f>'[1]Мет изделия и стройматериал'!D6583</f>
        <v>штук</v>
      </c>
      <c r="C836" s="14">
        <v>25</v>
      </c>
      <c r="D836" s="2">
        <v>450000</v>
      </c>
      <c r="E836" s="2">
        <f t="shared" si="26"/>
        <v>12600000.000000002</v>
      </c>
    </row>
    <row r="837" spans="1:5" ht="11.25" outlineLevel="1">
      <c r="A837" s="29" t="s">
        <v>581</v>
      </c>
      <c r="B837" s="16" t="str">
        <f>'[1]Мет изделия и стройматериал'!D6584</f>
        <v>штук</v>
      </c>
      <c r="C837" s="14">
        <v>1</v>
      </c>
      <c r="D837" s="2">
        <v>15000000</v>
      </c>
      <c r="E837" s="2">
        <f t="shared" si="26"/>
        <v>16800000</v>
      </c>
    </row>
    <row r="838" spans="1:5" ht="11.25" outlineLevel="1">
      <c r="A838" s="29" t="s">
        <v>589</v>
      </c>
      <c r="B838" s="16" t="str">
        <f>'[1]Мет изделия и стройматериал'!D6585</f>
        <v>штук</v>
      </c>
      <c r="C838" s="14">
        <v>45</v>
      </c>
      <c r="D838" s="2">
        <v>250000</v>
      </c>
      <c r="E838" s="2">
        <f t="shared" si="26"/>
        <v>12600000.000000002</v>
      </c>
    </row>
    <row r="839" spans="1:5" ht="11.25" outlineLevel="1">
      <c r="A839" s="29" t="s">
        <v>590</v>
      </c>
      <c r="B839" s="16" t="str">
        <f>'[1]Мет изделия и стройматериал'!D6586</f>
        <v>Шт</v>
      </c>
      <c r="C839" s="14">
        <v>25</v>
      </c>
      <c r="D839" s="2">
        <v>1700000</v>
      </c>
      <c r="E839" s="2">
        <f t="shared" si="26"/>
        <v>47600000.00000001</v>
      </c>
    </row>
    <row r="840" spans="1:5" ht="11.25" outlineLevel="1">
      <c r="A840" s="29" t="s">
        <v>549</v>
      </c>
      <c r="B840" s="16" t="str">
        <f>'[1]Мет изделия и стройматериал'!D6587</f>
        <v>штук</v>
      </c>
      <c r="C840" s="14">
        <v>1</v>
      </c>
      <c r="D840" s="2">
        <v>10500000</v>
      </c>
      <c r="E840" s="2">
        <f t="shared" si="26"/>
        <v>11760000.000000002</v>
      </c>
    </row>
    <row r="841" spans="1:5" ht="11.25" outlineLevel="1">
      <c r="A841" s="29" t="s">
        <v>591</v>
      </c>
      <c r="B841" s="16" t="str">
        <f>'[1]Мет изделия и стройматериал'!D6588</f>
        <v>штук</v>
      </c>
      <c r="C841" s="14">
        <v>3</v>
      </c>
      <c r="D841" s="2">
        <v>3500000</v>
      </c>
      <c r="E841" s="2">
        <f t="shared" si="26"/>
        <v>11760000.000000002</v>
      </c>
    </row>
    <row r="842" spans="1:5" ht="11.25" outlineLevel="1">
      <c r="A842" s="29" t="s">
        <v>549</v>
      </c>
      <c r="B842" s="16" t="str">
        <f>'[1]Мет изделия и стройматериал'!D6589</f>
        <v>штук</v>
      </c>
      <c r="C842" s="14">
        <v>1</v>
      </c>
      <c r="D842" s="2">
        <v>10500000</v>
      </c>
      <c r="E842" s="2">
        <f t="shared" si="26"/>
        <v>11760000.000000002</v>
      </c>
    </row>
    <row r="843" spans="1:5" ht="11.25" outlineLevel="1">
      <c r="A843" s="29" t="s">
        <v>592</v>
      </c>
      <c r="B843" s="16" t="str">
        <f>'[1]Мет изделия и стройматериал'!D6590</f>
        <v>Шт</v>
      </c>
      <c r="C843" s="14">
        <v>5</v>
      </c>
      <c r="D843" s="2">
        <v>3850000</v>
      </c>
      <c r="E843" s="2">
        <f t="shared" si="26"/>
        <v>21560000.000000004</v>
      </c>
    </row>
    <row r="844" spans="1:5" ht="11.25" outlineLevel="1">
      <c r="A844" s="29" t="s">
        <v>593</v>
      </c>
      <c r="B844" s="16" t="str">
        <f>'[1]Мет изделия и стройматериал'!D6591</f>
        <v>Шт</v>
      </c>
      <c r="C844" s="14">
        <v>5</v>
      </c>
      <c r="D844" s="2">
        <v>3850000</v>
      </c>
      <c r="E844" s="2">
        <f t="shared" si="26"/>
        <v>21560000.000000004</v>
      </c>
    </row>
    <row r="845" spans="1:5" ht="11.25" outlineLevel="1">
      <c r="A845" s="29" t="s">
        <v>594</v>
      </c>
      <c r="B845" s="16" t="str">
        <f>'[1]Мет изделия и стройматериал'!D6592</f>
        <v>Шт</v>
      </c>
      <c r="C845" s="14">
        <v>5</v>
      </c>
      <c r="D845" s="2">
        <v>3850000</v>
      </c>
      <c r="E845" s="2">
        <f t="shared" si="26"/>
        <v>21560000.000000004</v>
      </c>
    </row>
    <row r="846" spans="1:5" ht="11.25" outlineLevel="1">
      <c r="A846" s="29" t="s">
        <v>595</v>
      </c>
      <c r="B846" s="16" t="str">
        <f>'[1]Мет изделия и стройматериал'!D6593</f>
        <v>Шт</v>
      </c>
      <c r="C846" s="14">
        <v>5</v>
      </c>
      <c r="D846" s="2">
        <v>3850000</v>
      </c>
      <c r="E846" s="2">
        <f t="shared" si="26"/>
        <v>21560000.000000004</v>
      </c>
    </row>
    <row r="847" spans="1:5" ht="11.25" outlineLevel="1">
      <c r="A847" s="29" t="s">
        <v>596</v>
      </c>
      <c r="B847" s="16" t="str">
        <f>'[1]Мет изделия и стройматериал'!D6594</f>
        <v>Шт</v>
      </c>
      <c r="C847" s="14">
        <v>5</v>
      </c>
      <c r="D847" s="2">
        <v>3850000</v>
      </c>
      <c r="E847" s="2">
        <f t="shared" si="26"/>
        <v>21560000.000000004</v>
      </c>
    </row>
    <row r="848" spans="1:5" ht="11.25" outlineLevel="1">
      <c r="A848" s="29" t="s">
        <v>597</v>
      </c>
      <c r="B848" s="16" t="str">
        <f>'[1]Мет изделия и стройматериал'!D6595</f>
        <v>Шт</v>
      </c>
      <c r="C848" s="14">
        <v>5</v>
      </c>
      <c r="D848" s="2">
        <v>3850000</v>
      </c>
      <c r="E848" s="2">
        <f t="shared" si="26"/>
        <v>21560000.000000004</v>
      </c>
    </row>
    <row r="849" spans="1:5" ht="11.25" outlineLevel="1">
      <c r="A849" s="29" t="s">
        <v>598</v>
      </c>
      <c r="B849" s="16" t="str">
        <f>'[1]Мет изделия и стройматериал'!D6596</f>
        <v>Шт</v>
      </c>
      <c r="C849" s="14">
        <v>5</v>
      </c>
      <c r="D849" s="2">
        <v>3850000</v>
      </c>
      <c r="E849" s="2">
        <f t="shared" si="26"/>
        <v>21560000.000000004</v>
      </c>
    </row>
    <row r="850" spans="1:5" ht="11.25" outlineLevel="1">
      <c r="A850" s="29" t="s">
        <v>599</v>
      </c>
      <c r="B850" s="16" t="str">
        <f>'[1]Мет изделия и стройматериал'!D6597</f>
        <v>Шт</v>
      </c>
      <c r="C850" s="14">
        <v>5</v>
      </c>
      <c r="D850" s="2">
        <v>3850000</v>
      </c>
      <c r="E850" s="2">
        <f t="shared" si="26"/>
        <v>21560000.000000004</v>
      </c>
    </row>
    <row r="851" spans="1:5" ht="11.25" outlineLevel="1">
      <c r="A851" s="29" t="s">
        <v>600</v>
      </c>
      <c r="B851" s="16" t="str">
        <f>'[1]Мет изделия и стройматериал'!D6598</f>
        <v>Шт</v>
      </c>
      <c r="C851" s="14">
        <v>5</v>
      </c>
      <c r="D851" s="2">
        <v>3850000</v>
      </c>
      <c r="E851" s="2">
        <f t="shared" si="26"/>
        <v>21560000.000000004</v>
      </c>
    </row>
    <row r="852" spans="1:5" ht="11.25" outlineLevel="1">
      <c r="A852" s="29" t="s">
        <v>601</v>
      </c>
      <c r="B852" s="16" t="str">
        <f>'[1]Мет изделия и стройматериал'!D6599</f>
        <v>шт</v>
      </c>
      <c r="C852" s="14">
        <v>10</v>
      </c>
      <c r="D852" s="2">
        <v>1250000</v>
      </c>
      <c r="E852" s="2">
        <f t="shared" si="26"/>
        <v>14000000.000000002</v>
      </c>
    </row>
    <row r="853" spans="1:5" ht="11.25" outlineLevel="1">
      <c r="A853" s="29" t="s">
        <v>602</v>
      </c>
      <c r="B853" s="16" t="str">
        <f>'[1]Мет изделия и стройматериал'!D6600</f>
        <v>штук</v>
      </c>
      <c r="C853" s="14">
        <v>5</v>
      </c>
      <c r="D853" s="2">
        <v>1450000</v>
      </c>
      <c r="E853" s="2">
        <f t="shared" si="26"/>
        <v>8120000.000000001</v>
      </c>
    </row>
    <row r="854" spans="1:5" ht="11.25" outlineLevel="1">
      <c r="A854" s="29" t="s">
        <v>575</v>
      </c>
      <c r="B854" s="16" t="str">
        <f>'[1]Мет изделия и стройматериал'!D6602</f>
        <v>штук</v>
      </c>
      <c r="C854" s="14">
        <v>1</v>
      </c>
      <c r="D854" s="2">
        <v>17500000</v>
      </c>
      <c r="E854" s="2">
        <f aca="true" t="shared" si="27" ref="E854:E907">(C854*D854)*1.12</f>
        <v>19600000.000000004</v>
      </c>
    </row>
    <row r="855" spans="1:5" ht="11.25" outlineLevel="1">
      <c r="A855" s="29" t="s">
        <v>603</v>
      </c>
      <c r="B855" s="16" t="str">
        <f>'[1]Мет изделия и стройматериал'!D6603</f>
        <v>штук</v>
      </c>
      <c r="C855" s="14">
        <v>15</v>
      </c>
      <c r="D855" s="2">
        <v>575000</v>
      </c>
      <c r="E855" s="2">
        <f t="shared" si="27"/>
        <v>9660000</v>
      </c>
    </row>
    <row r="856" spans="1:5" ht="11.25" outlineLevel="1">
      <c r="A856" s="29" t="s">
        <v>604</v>
      </c>
      <c r="B856" s="16" t="str">
        <f>'[1]Мет изделия и стройматериал'!D6605</f>
        <v>штук</v>
      </c>
      <c r="C856" s="14">
        <v>10</v>
      </c>
      <c r="D856" s="2">
        <v>1350000</v>
      </c>
      <c r="E856" s="2">
        <f t="shared" si="27"/>
        <v>15120000.000000002</v>
      </c>
    </row>
    <row r="857" spans="1:5" ht="11.25" outlineLevel="1">
      <c r="A857" s="29" t="s">
        <v>605</v>
      </c>
      <c r="B857" s="16" t="str">
        <f>'[1]Мет изделия и стройматериал'!D6606</f>
        <v>штук</v>
      </c>
      <c r="C857" s="14">
        <v>15</v>
      </c>
      <c r="D857" s="2">
        <v>550000</v>
      </c>
      <c r="E857" s="2">
        <f t="shared" si="27"/>
        <v>9240000</v>
      </c>
    </row>
    <row r="858" spans="1:5" ht="11.25" outlineLevel="1">
      <c r="A858" s="29" t="s">
        <v>606</v>
      </c>
      <c r="B858" s="16" t="str">
        <f>'[1]Мет изделия и стройматериал'!D6608</f>
        <v>штук</v>
      </c>
      <c r="C858" s="14">
        <v>40</v>
      </c>
      <c r="D858" s="2">
        <v>7000</v>
      </c>
      <c r="E858" s="2">
        <f t="shared" si="27"/>
        <v>313600.00000000006</v>
      </c>
    </row>
    <row r="859" spans="1:5" ht="11.25" outlineLevel="1">
      <c r="A859" s="29" t="s">
        <v>607</v>
      </c>
      <c r="B859" s="16" t="str">
        <f>'[1]Мет изделия и стройматериал'!D6609</f>
        <v>штук</v>
      </c>
      <c r="C859" s="14">
        <v>10</v>
      </c>
      <c r="D859" s="2">
        <v>650000</v>
      </c>
      <c r="E859" s="2">
        <f t="shared" si="27"/>
        <v>7280000.000000001</v>
      </c>
    </row>
    <row r="860" spans="1:5" ht="11.25" outlineLevel="1">
      <c r="A860" s="29" t="s">
        <v>608</v>
      </c>
      <c r="B860" s="16" t="str">
        <f>'[1]Мет изделия и стройматериал'!D6610</f>
        <v>штук</v>
      </c>
      <c r="C860" s="14">
        <v>3</v>
      </c>
      <c r="D860" s="2">
        <v>2700000</v>
      </c>
      <c r="E860" s="2">
        <f t="shared" si="27"/>
        <v>9072000</v>
      </c>
    </row>
    <row r="861" spans="1:5" ht="11.25" outlineLevel="1">
      <c r="A861" s="29" t="s">
        <v>609</v>
      </c>
      <c r="B861" s="16" t="str">
        <f>'[1]Мет изделия и стройматериал'!D6611</f>
        <v>штук</v>
      </c>
      <c r="C861" s="14">
        <v>18</v>
      </c>
      <c r="D861" s="2">
        <v>450000</v>
      </c>
      <c r="E861" s="2">
        <f t="shared" si="27"/>
        <v>9072000</v>
      </c>
    </row>
    <row r="862" spans="1:5" ht="11.25" outlineLevel="1">
      <c r="A862" s="29" t="s">
        <v>610</v>
      </c>
      <c r="B862" s="16" t="str">
        <f>'[1]Мет изделия и стройматериал'!D6612</f>
        <v>кг</v>
      </c>
      <c r="C862" s="14">
        <v>6</v>
      </c>
      <c r="D862" s="2">
        <v>1350000</v>
      </c>
      <c r="E862" s="2">
        <f t="shared" si="27"/>
        <v>9072000</v>
      </c>
    </row>
    <row r="863" spans="1:5" ht="11.25" outlineLevel="1">
      <c r="A863" s="29" t="s">
        <v>611</v>
      </c>
      <c r="B863" s="16" t="str">
        <f>'[1]Мет изделия и стройматериал'!D6613</f>
        <v>штук</v>
      </c>
      <c r="C863" s="14">
        <v>18</v>
      </c>
      <c r="D863" s="2">
        <v>450000</v>
      </c>
      <c r="E863" s="2">
        <f t="shared" si="27"/>
        <v>9072000</v>
      </c>
    </row>
    <row r="864" spans="1:5" ht="11.25" outlineLevel="1">
      <c r="A864" s="29" t="s">
        <v>612</v>
      </c>
      <c r="B864" s="16" t="str">
        <f>'[1]Мет изделия и стройматериал'!D6614</f>
        <v>штук</v>
      </c>
      <c r="C864" s="14">
        <v>18</v>
      </c>
      <c r="D864" s="2">
        <v>450000</v>
      </c>
      <c r="E864" s="2">
        <f t="shared" si="27"/>
        <v>9072000</v>
      </c>
    </row>
    <row r="865" spans="1:5" ht="11.25" outlineLevel="1">
      <c r="A865" s="29" t="s">
        <v>613</v>
      </c>
      <c r="B865" s="16" t="str">
        <f>'[1]Мет изделия и стройматериал'!D6615</f>
        <v>штук</v>
      </c>
      <c r="C865" s="14">
        <v>18</v>
      </c>
      <c r="D865" s="2">
        <v>450000</v>
      </c>
      <c r="E865" s="2">
        <f t="shared" si="27"/>
        <v>9072000</v>
      </c>
    </row>
    <row r="866" spans="1:5" ht="11.25" outlineLevel="1">
      <c r="A866" s="29" t="s">
        <v>614</v>
      </c>
      <c r="B866" s="16" t="str">
        <f>'[1]Мет изделия и стройматериал'!D6616</f>
        <v>штук</v>
      </c>
      <c r="C866" s="14">
        <v>10</v>
      </c>
      <c r="D866" s="2">
        <v>630000</v>
      </c>
      <c r="E866" s="2">
        <f t="shared" si="27"/>
        <v>7056000.000000001</v>
      </c>
    </row>
    <row r="867" spans="1:5" ht="11.25" outlineLevel="1">
      <c r="A867" s="29" t="s">
        <v>615</v>
      </c>
      <c r="B867" s="16" t="str">
        <f>'[1]Мет изделия и стройматериал'!D6617</f>
        <v>штук</v>
      </c>
      <c r="C867" s="14">
        <v>3</v>
      </c>
      <c r="D867" s="2">
        <v>1200000</v>
      </c>
      <c r="E867" s="2">
        <f t="shared" si="27"/>
        <v>4032000.0000000005</v>
      </c>
    </row>
    <row r="868" spans="1:5" ht="11.25" outlineLevel="1">
      <c r="A868" s="29" t="s">
        <v>616</v>
      </c>
      <c r="B868" s="16" t="str">
        <f>'[1]Мет изделия и стройматериал'!D6619</f>
        <v>штук</v>
      </c>
      <c r="C868" s="14">
        <v>5</v>
      </c>
      <c r="D868" s="2">
        <v>1500000</v>
      </c>
      <c r="E868" s="2">
        <f t="shared" si="27"/>
        <v>8400000</v>
      </c>
    </row>
    <row r="869" spans="1:5" ht="11.25" outlineLevel="1">
      <c r="A869" s="29" t="s">
        <v>617</v>
      </c>
      <c r="B869" s="16" t="str">
        <f>'[1]Мет изделия и стройматериал'!D6620</f>
        <v>штук</v>
      </c>
      <c r="C869" s="14">
        <v>30</v>
      </c>
      <c r="D869" s="2">
        <v>250000</v>
      </c>
      <c r="E869" s="2">
        <f t="shared" si="27"/>
        <v>8400000</v>
      </c>
    </row>
    <row r="870" spans="1:5" ht="11.25" outlineLevel="1">
      <c r="A870" s="29" t="s">
        <v>618</v>
      </c>
      <c r="B870" s="16" t="str">
        <f>'[1]Мет изделия и стройматериал'!D6624</f>
        <v>штук</v>
      </c>
      <c r="C870" s="14">
        <v>3</v>
      </c>
      <c r="D870" s="2">
        <v>2500000</v>
      </c>
      <c r="E870" s="2">
        <f t="shared" si="27"/>
        <v>8400000</v>
      </c>
    </row>
    <row r="871" spans="1:5" ht="11.25" outlineLevel="1">
      <c r="A871" s="29" t="s">
        <v>619</v>
      </c>
      <c r="B871" s="16" t="str">
        <f>'[1]Мет изделия и стройматериал'!D6626</f>
        <v>штук</v>
      </c>
      <c r="C871" s="14">
        <v>2</v>
      </c>
      <c r="D871" s="2">
        <v>5800000</v>
      </c>
      <c r="E871" s="2">
        <f t="shared" si="27"/>
        <v>12992000.000000002</v>
      </c>
    </row>
    <row r="872" spans="1:5" ht="11.25" outlineLevel="1">
      <c r="A872" s="29" t="s">
        <v>620</v>
      </c>
      <c r="B872" s="16" t="str">
        <f>'[1]Мет изделия и стройматериал'!D6627</f>
        <v>штук</v>
      </c>
      <c r="C872" s="14">
        <v>1</v>
      </c>
      <c r="D872" s="2">
        <v>14000000</v>
      </c>
      <c r="E872" s="2">
        <f t="shared" si="27"/>
        <v>15680000.000000002</v>
      </c>
    </row>
    <row r="873" spans="1:5" ht="11.25" outlineLevel="1">
      <c r="A873" s="29" t="s">
        <v>585</v>
      </c>
      <c r="B873" s="16" t="str">
        <f>'[1]Мет изделия и стройматериал'!D6628</f>
        <v>штук</v>
      </c>
      <c r="C873" s="14">
        <v>2</v>
      </c>
      <c r="D873" s="2">
        <v>3400000</v>
      </c>
      <c r="E873" s="2">
        <f t="shared" si="27"/>
        <v>7616000.000000001</v>
      </c>
    </row>
    <row r="874" spans="1:5" ht="11.25" outlineLevel="1">
      <c r="A874" s="29" t="s">
        <v>621</v>
      </c>
      <c r="B874" s="16" t="str">
        <f>'[1]Мет изделия и стройматериал'!D6629</f>
        <v>штук</v>
      </c>
      <c r="C874" s="14">
        <v>3</v>
      </c>
      <c r="D874" s="2">
        <v>1350000</v>
      </c>
      <c r="E874" s="2">
        <f t="shared" si="27"/>
        <v>4536000</v>
      </c>
    </row>
    <row r="875" spans="1:5" ht="11.25" outlineLevel="1">
      <c r="A875" s="29" t="s">
        <v>622</v>
      </c>
      <c r="B875" s="16" t="str">
        <f>'[1]Мет изделия и стройматериал'!D6630</f>
        <v>штук</v>
      </c>
      <c r="C875" s="14">
        <v>3</v>
      </c>
      <c r="D875" s="2">
        <v>1350000</v>
      </c>
      <c r="E875" s="2">
        <f t="shared" si="27"/>
        <v>4536000</v>
      </c>
    </row>
    <row r="876" spans="1:5" ht="11.25" outlineLevel="1">
      <c r="A876" s="29" t="s">
        <v>623</v>
      </c>
      <c r="B876" s="16" t="str">
        <f>'[1]Мет изделия и стройматериал'!D6631</f>
        <v>штук</v>
      </c>
      <c r="C876" s="14">
        <v>3</v>
      </c>
      <c r="D876" s="2">
        <v>1350000</v>
      </c>
      <c r="E876" s="2">
        <f t="shared" si="27"/>
        <v>4536000</v>
      </c>
    </row>
    <row r="877" spans="1:5" ht="11.25" outlineLevel="1">
      <c r="A877" s="29" t="s">
        <v>624</v>
      </c>
      <c r="B877" s="16" t="str">
        <f>'[1]Мет изделия и стройматериал'!D6632</f>
        <v>штук</v>
      </c>
      <c r="C877" s="14">
        <v>3</v>
      </c>
      <c r="D877" s="2">
        <v>1350000</v>
      </c>
      <c r="E877" s="2">
        <f t="shared" si="27"/>
        <v>4536000</v>
      </c>
    </row>
    <row r="878" spans="1:5" ht="11.25" outlineLevel="1">
      <c r="A878" s="29" t="s">
        <v>625</v>
      </c>
      <c r="B878" s="16" t="str">
        <f>'[1]Мет изделия и стройматериал'!D6633</f>
        <v>штук</v>
      </c>
      <c r="C878" s="14">
        <v>20</v>
      </c>
      <c r="D878" s="2">
        <v>300000</v>
      </c>
      <c r="E878" s="2">
        <f t="shared" si="27"/>
        <v>6720000.000000001</v>
      </c>
    </row>
    <row r="879" spans="1:5" ht="11.25" outlineLevel="1">
      <c r="A879" s="29" t="s">
        <v>626</v>
      </c>
      <c r="B879" s="16" t="str">
        <f>'[1]Мет изделия и стройматериал'!D6634</f>
        <v>штук</v>
      </c>
      <c r="C879" s="14">
        <v>3</v>
      </c>
      <c r="D879" s="2">
        <v>1350000</v>
      </c>
      <c r="E879" s="2">
        <f t="shared" si="27"/>
        <v>4536000</v>
      </c>
    </row>
    <row r="880" spans="1:5" ht="11.25" outlineLevel="1">
      <c r="A880" s="29" t="s">
        <v>627</v>
      </c>
      <c r="B880" s="16" t="str">
        <f>'[1]Мет изделия и стройматериал'!D6635</f>
        <v>КГ</v>
      </c>
      <c r="C880" s="14">
        <v>5</v>
      </c>
      <c r="D880" s="2">
        <v>1350000</v>
      </c>
      <c r="E880" s="2">
        <f t="shared" si="27"/>
        <v>7560000.000000001</v>
      </c>
    </row>
    <row r="881" spans="1:5" ht="11.25" outlineLevel="1">
      <c r="A881" s="29" t="s">
        <v>628</v>
      </c>
      <c r="B881" s="16" t="str">
        <f>'[1]Мет изделия и стройматериал'!D6636</f>
        <v>КГ</v>
      </c>
      <c r="C881" s="14">
        <v>5</v>
      </c>
      <c r="D881" s="2">
        <v>1350000</v>
      </c>
      <c r="E881" s="2">
        <f t="shared" si="27"/>
        <v>7560000.000000001</v>
      </c>
    </row>
    <row r="882" spans="1:5" ht="11.25" outlineLevel="1">
      <c r="A882" s="29" t="s">
        <v>629</v>
      </c>
      <c r="B882" s="16" t="str">
        <f>'[1]Мет изделия и стройматериал'!D6637</f>
        <v>КГ</v>
      </c>
      <c r="C882" s="14">
        <v>5</v>
      </c>
      <c r="D882" s="2">
        <v>1350000</v>
      </c>
      <c r="E882" s="2">
        <f t="shared" si="27"/>
        <v>7560000.000000001</v>
      </c>
    </row>
    <row r="883" spans="1:5" ht="11.25" outlineLevel="1">
      <c r="A883" s="29" t="s">
        <v>630</v>
      </c>
      <c r="B883" s="16" t="str">
        <f>'[1]Мет изделия и стройматериал'!D6638</f>
        <v>КГ</v>
      </c>
      <c r="C883" s="14">
        <v>5</v>
      </c>
      <c r="D883" s="2">
        <v>1350000</v>
      </c>
      <c r="E883" s="2">
        <f t="shared" si="27"/>
        <v>7560000.000000001</v>
      </c>
    </row>
    <row r="884" spans="1:5" ht="11.25" outlineLevel="1">
      <c r="A884" s="29" t="s">
        <v>631</v>
      </c>
      <c r="B884" s="16" t="str">
        <f>'[1]Мет изделия и стройматериал'!D6639</f>
        <v>штук</v>
      </c>
      <c r="C884" s="14">
        <v>3</v>
      </c>
      <c r="D884" s="2">
        <v>1350000</v>
      </c>
      <c r="E884" s="2">
        <f t="shared" si="27"/>
        <v>4536000</v>
      </c>
    </row>
    <row r="885" spans="1:5" ht="11.25" outlineLevel="1">
      <c r="A885" s="29" t="s">
        <v>632</v>
      </c>
      <c r="B885" s="16" t="str">
        <f>'[1]Мет изделия и стройматериал'!D6640</f>
        <v>кг</v>
      </c>
      <c r="C885" s="14">
        <v>5</v>
      </c>
      <c r="D885" s="2">
        <v>1350000</v>
      </c>
      <c r="E885" s="2">
        <f t="shared" si="27"/>
        <v>7560000.000000001</v>
      </c>
    </row>
    <row r="886" spans="1:5" ht="11.25" outlineLevel="1">
      <c r="A886" s="29" t="s">
        <v>633</v>
      </c>
      <c r="B886" s="16" t="str">
        <f>'[1]Мет изделия и стройматериал'!D6641</f>
        <v>штук</v>
      </c>
      <c r="C886" s="14">
        <v>3</v>
      </c>
      <c r="D886" s="2">
        <v>1350000</v>
      </c>
      <c r="E886" s="2">
        <f t="shared" si="27"/>
        <v>4536000</v>
      </c>
    </row>
    <row r="887" spans="1:5" ht="11.25" outlineLevel="1">
      <c r="A887" s="29" t="s">
        <v>634</v>
      </c>
      <c r="B887" s="16" t="str">
        <f>'[1]Мет изделия и стройматериал'!D6642</f>
        <v>штук</v>
      </c>
      <c r="C887" s="14">
        <v>3</v>
      </c>
      <c r="D887" s="2">
        <v>1350000</v>
      </c>
      <c r="E887" s="2">
        <f t="shared" si="27"/>
        <v>4536000</v>
      </c>
    </row>
    <row r="888" spans="1:5" ht="11.25" outlineLevel="1">
      <c r="A888" s="29" t="s">
        <v>635</v>
      </c>
      <c r="B888" s="16" t="str">
        <f>'[1]Мет изделия и стройматериал'!D6643</f>
        <v>КГ</v>
      </c>
      <c r="C888" s="14">
        <v>5</v>
      </c>
      <c r="D888" s="2">
        <v>1350000</v>
      </c>
      <c r="E888" s="2">
        <f t="shared" si="27"/>
        <v>7560000.000000001</v>
      </c>
    </row>
    <row r="889" spans="1:5" ht="11.25" outlineLevel="1">
      <c r="A889" s="29" t="s">
        <v>636</v>
      </c>
      <c r="B889" s="16" t="str">
        <f>'[1]Мет изделия и стройматериал'!D6644</f>
        <v>КГ</v>
      </c>
      <c r="C889" s="14">
        <v>5</v>
      </c>
      <c r="D889" s="2">
        <v>1350000</v>
      </c>
      <c r="E889" s="2">
        <f t="shared" si="27"/>
        <v>7560000.000000001</v>
      </c>
    </row>
    <row r="890" spans="1:5" ht="11.25" outlineLevel="1">
      <c r="A890" s="29" t="s">
        <v>637</v>
      </c>
      <c r="B890" s="16" t="str">
        <f>'[1]Мет изделия и стройматериал'!D6645</f>
        <v>КГ</v>
      </c>
      <c r="C890" s="14">
        <v>5</v>
      </c>
      <c r="D890" s="2">
        <v>1350000</v>
      </c>
      <c r="E890" s="2">
        <f t="shared" si="27"/>
        <v>7560000.000000001</v>
      </c>
    </row>
    <row r="891" spans="1:5" ht="11.25" outlineLevel="1">
      <c r="A891" s="29" t="s">
        <v>638</v>
      </c>
      <c r="B891" s="16" t="str">
        <f>'[1]Мет изделия и стройматериал'!D6646</f>
        <v>штук</v>
      </c>
      <c r="C891" s="14">
        <v>3</v>
      </c>
      <c r="D891" s="2">
        <v>1350000</v>
      </c>
      <c r="E891" s="2">
        <f t="shared" si="27"/>
        <v>4536000</v>
      </c>
    </row>
    <row r="892" spans="1:5" ht="11.25" outlineLevel="1">
      <c r="A892" s="29" t="s">
        <v>639</v>
      </c>
      <c r="B892" s="16" t="str">
        <f>'[1]Мет изделия и стройматериал'!D6647</f>
        <v>КГ</v>
      </c>
      <c r="C892" s="14">
        <v>5</v>
      </c>
      <c r="D892" s="2">
        <v>1350000</v>
      </c>
      <c r="E892" s="2">
        <f t="shared" si="27"/>
        <v>7560000.000000001</v>
      </c>
    </row>
    <row r="893" spans="1:5" ht="11.25" outlineLevel="1">
      <c r="A893" s="29" t="s">
        <v>640</v>
      </c>
      <c r="B893" s="16" t="str">
        <f>'[1]Мет изделия и стройматериал'!D6648</f>
        <v>КГ</v>
      </c>
      <c r="C893" s="14">
        <v>5</v>
      </c>
      <c r="D893" s="2">
        <v>1350000</v>
      </c>
      <c r="E893" s="2">
        <f t="shared" si="27"/>
        <v>7560000.000000001</v>
      </c>
    </row>
    <row r="894" spans="1:5" ht="11.25" outlineLevel="1">
      <c r="A894" s="29" t="s">
        <v>641</v>
      </c>
      <c r="B894" s="16" t="str">
        <f>'[1]Мет изделия и стройматериал'!D6649</f>
        <v>КГ</v>
      </c>
      <c r="C894" s="14">
        <v>5</v>
      </c>
      <c r="D894" s="2">
        <v>1350000</v>
      </c>
      <c r="E894" s="2">
        <f t="shared" si="27"/>
        <v>7560000.000000001</v>
      </c>
    </row>
    <row r="895" spans="1:5" ht="11.25" outlineLevel="1">
      <c r="A895" s="29" t="s">
        <v>642</v>
      </c>
      <c r="B895" s="16" t="str">
        <f>'[1]Мет изделия и стройматериал'!D6650</f>
        <v>штук</v>
      </c>
      <c r="C895" s="14">
        <v>9</v>
      </c>
      <c r="D895" s="2">
        <v>750000</v>
      </c>
      <c r="E895" s="2">
        <f t="shared" si="27"/>
        <v>7560000.000000001</v>
      </c>
    </row>
    <row r="896" spans="1:5" ht="11.25" outlineLevel="1">
      <c r="A896" s="29" t="s">
        <v>610</v>
      </c>
      <c r="B896" s="16" t="str">
        <f>'[1]Мет изделия и стройматериал'!D6651</f>
        <v>кг</v>
      </c>
      <c r="C896" s="14">
        <v>5</v>
      </c>
      <c r="D896" s="2">
        <v>1350000</v>
      </c>
      <c r="E896" s="2">
        <f t="shared" si="27"/>
        <v>7560000.000000001</v>
      </c>
    </row>
    <row r="897" spans="1:5" ht="11.25" outlineLevel="1">
      <c r="A897" s="29" t="s">
        <v>643</v>
      </c>
      <c r="B897" s="16" t="str">
        <f>'[1]Мет изделия и стройматериал'!D6652</f>
        <v>штук</v>
      </c>
      <c r="C897" s="14">
        <v>9</v>
      </c>
      <c r="D897" s="2">
        <v>750000</v>
      </c>
      <c r="E897" s="2">
        <f t="shared" si="27"/>
        <v>7560000.000000001</v>
      </c>
    </row>
    <row r="898" spans="1:5" ht="11.25" outlineLevel="1">
      <c r="A898" s="29" t="s">
        <v>644</v>
      </c>
      <c r="B898" s="16" t="str">
        <f>'[1]Мет изделия и стройматериал'!D6653</f>
        <v>штук</v>
      </c>
      <c r="C898" s="14">
        <v>3</v>
      </c>
      <c r="D898" s="2">
        <v>1350000</v>
      </c>
      <c r="E898" s="2">
        <f t="shared" si="27"/>
        <v>4536000</v>
      </c>
    </row>
    <row r="899" spans="1:5" ht="11.25" outlineLevel="1">
      <c r="A899" s="29" t="s">
        <v>645</v>
      </c>
      <c r="B899" s="16" t="str">
        <f>'[1]Мет изделия и стройматериал'!D6654</f>
        <v>КГ</v>
      </c>
      <c r="C899" s="14">
        <v>5</v>
      </c>
      <c r="D899" s="2">
        <v>1350000</v>
      </c>
      <c r="E899" s="2">
        <f t="shared" si="27"/>
        <v>7560000.000000001</v>
      </c>
    </row>
    <row r="900" spans="1:5" ht="11.25" outlineLevel="1">
      <c r="A900" s="29" t="s">
        <v>646</v>
      </c>
      <c r="B900" s="16" t="str">
        <f>'[1]Мет изделия и стройматериал'!D6655</f>
        <v>КГ</v>
      </c>
      <c r="C900" s="14">
        <v>5</v>
      </c>
      <c r="D900" s="2">
        <v>1350000</v>
      </c>
      <c r="E900" s="2">
        <f t="shared" si="27"/>
        <v>7560000.000000001</v>
      </c>
    </row>
    <row r="901" spans="1:5" ht="11.25" outlineLevel="1">
      <c r="A901" s="29" t="s">
        <v>647</v>
      </c>
      <c r="B901" s="16" t="str">
        <f>'[1]Мет изделия и стройматериал'!D6656</f>
        <v>штук</v>
      </c>
      <c r="C901" s="14">
        <v>2.5</v>
      </c>
      <c r="D901" s="2">
        <v>2650000</v>
      </c>
      <c r="E901" s="2">
        <f t="shared" si="27"/>
        <v>7420000.000000001</v>
      </c>
    </row>
    <row r="902" spans="1:5" ht="11.25" outlineLevel="1">
      <c r="A902" s="29" t="s">
        <v>649</v>
      </c>
      <c r="B902" s="16" t="str">
        <f>'[1]Мет изделия и стройматериал'!D6658</f>
        <v>штук</v>
      </c>
      <c r="C902" s="14">
        <v>1</v>
      </c>
      <c r="D902" s="2">
        <v>6500000</v>
      </c>
      <c r="E902" s="2">
        <f t="shared" si="27"/>
        <v>7280000.000000001</v>
      </c>
    </row>
    <row r="903" spans="1:5" ht="11.25" outlineLevel="1">
      <c r="A903" s="29" t="s">
        <v>576</v>
      </c>
      <c r="B903" s="16" t="str">
        <f>'[1]Мет изделия и стройматериал'!D6659</f>
        <v>штук</v>
      </c>
      <c r="C903" s="14">
        <v>18</v>
      </c>
      <c r="D903" s="2">
        <v>350000</v>
      </c>
      <c r="E903" s="2">
        <f t="shared" si="27"/>
        <v>7056000.000000001</v>
      </c>
    </row>
    <row r="904" spans="1:5" ht="11.25" outlineLevel="1">
      <c r="A904" s="29" t="s">
        <v>582</v>
      </c>
      <c r="B904" s="16" t="str">
        <f>'[1]Мет изделия и стройматериал'!D6661</f>
        <v>штук</v>
      </c>
      <c r="C904" s="14">
        <v>2</v>
      </c>
      <c r="D904" s="2">
        <v>3100000</v>
      </c>
      <c r="E904" s="2">
        <f t="shared" si="27"/>
        <v>6944000.000000001</v>
      </c>
    </row>
    <row r="905" spans="1:5" ht="11.25" outlineLevel="1">
      <c r="A905" s="29" t="s">
        <v>578</v>
      </c>
      <c r="B905" s="16" t="str">
        <f>'[1]Мет изделия и стройматериал'!D6662</f>
        <v>кг</v>
      </c>
      <c r="C905" s="14">
        <v>4.5</v>
      </c>
      <c r="D905" s="2">
        <v>1350000</v>
      </c>
      <c r="E905" s="2">
        <f t="shared" si="27"/>
        <v>6804000.000000001</v>
      </c>
    </row>
    <row r="906" spans="1:5" ht="11.25" outlineLevel="1">
      <c r="A906" s="29" t="s">
        <v>578</v>
      </c>
      <c r="B906" s="16" t="str">
        <f>'[1]Мет изделия и стройматериал'!D6663</f>
        <v>кг</v>
      </c>
      <c r="C906" s="14">
        <v>4.5</v>
      </c>
      <c r="D906" s="2">
        <v>1350000</v>
      </c>
      <c r="E906" s="2">
        <f t="shared" si="27"/>
        <v>6804000.000000001</v>
      </c>
    </row>
    <row r="907" spans="1:5" ht="11.25" outlineLevel="1">
      <c r="A907" s="29" t="s">
        <v>606</v>
      </c>
      <c r="B907" s="16" t="str">
        <f>'[1]Мет изделия и стройматериал'!D6664</f>
        <v>штук</v>
      </c>
      <c r="C907" s="14">
        <v>30</v>
      </c>
      <c r="D907" s="2">
        <v>200000</v>
      </c>
      <c r="E907" s="2">
        <f t="shared" si="27"/>
        <v>6720000.000000001</v>
      </c>
    </row>
    <row r="908" spans="1:5" ht="11.25" outlineLevel="1">
      <c r="A908" s="29" t="s">
        <v>650</v>
      </c>
      <c r="B908" s="16" t="str">
        <f>'[1]Мет изделия и стройматериал'!D6666</f>
        <v>шт</v>
      </c>
      <c r="C908" s="14">
        <v>60</v>
      </c>
      <c r="D908" s="2">
        <v>100000</v>
      </c>
      <c r="E908" s="2">
        <f aca="true" t="shared" si="28" ref="E908:E942">(C908*D908)*1.12</f>
        <v>6720000.000000001</v>
      </c>
    </row>
    <row r="909" spans="1:5" ht="22.5" outlineLevel="1">
      <c r="A909" s="29" t="s">
        <v>651</v>
      </c>
      <c r="B909" s="16" t="str">
        <f>'[1]Мет изделия и стройматериал'!D6667</f>
        <v>Шт</v>
      </c>
      <c r="C909" s="14">
        <v>4</v>
      </c>
      <c r="D909" s="2">
        <v>600000</v>
      </c>
      <c r="E909" s="2">
        <f t="shared" si="28"/>
        <v>2688000.0000000005</v>
      </c>
    </row>
    <row r="910" spans="1:5" ht="11.25" outlineLevel="1">
      <c r="A910" s="29" t="s">
        <v>652</v>
      </c>
      <c r="B910" s="16" t="str">
        <f>'[1]Мет изделия и стройматериал'!D6668</f>
        <v>штук</v>
      </c>
      <c r="C910" s="14">
        <v>2</v>
      </c>
      <c r="D910" s="2">
        <v>2000000</v>
      </c>
      <c r="E910" s="2">
        <f t="shared" si="28"/>
        <v>4480000</v>
      </c>
    </row>
    <row r="911" spans="1:5" ht="11.25" outlineLevel="1">
      <c r="A911" s="29" t="s">
        <v>643</v>
      </c>
      <c r="B911" s="16" t="str">
        <f>'[1]Мет изделия и стройматериал'!D6669</f>
        <v>штук</v>
      </c>
      <c r="C911" s="14">
        <v>8</v>
      </c>
      <c r="D911" s="2">
        <v>750000</v>
      </c>
      <c r="E911" s="2">
        <f t="shared" si="28"/>
        <v>6720000.000000001</v>
      </c>
    </row>
    <row r="912" spans="1:5" ht="11.25" outlineLevel="1">
      <c r="A912" s="29" t="s">
        <v>610</v>
      </c>
      <c r="B912" s="16" t="str">
        <f>'[1]Мет изделия и стройматериал'!D6671</f>
        <v>кг</v>
      </c>
      <c r="C912" s="14">
        <v>4</v>
      </c>
      <c r="D912" s="2">
        <v>1350000</v>
      </c>
      <c r="E912" s="2">
        <f t="shared" si="28"/>
        <v>6048000.000000001</v>
      </c>
    </row>
    <row r="913" spans="1:5" ht="11.25" outlineLevel="1">
      <c r="A913" s="29" t="s">
        <v>642</v>
      </c>
      <c r="B913" s="16" t="str">
        <f>'[1]Мет изделия и стройматериал'!D6673</f>
        <v>штук</v>
      </c>
      <c r="C913" s="14">
        <v>10</v>
      </c>
      <c r="D913" s="2">
        <v>750000</v>
      </c>
      <c r="E913" s="2">
        <f t="shared" si="28"/>
        <v>8400000</v>
      </c>
    </row>
    <row r="914" spans="1:5" ht="11.25" outlineLevel="1">
      <c r="A914" s="29" t="s">
        <v>653</v>
      </c>
      <c r="B914" s="16" t="str">
        <f>'[1]Мет изделия и стройматериал'!D6676</f>
        <v>штук</v>
      </c>
      <c r="C914" s="14">
        <v>375</v>
      </c>
      <c r="D914" s="2">
        <v>15000</v>
      </c>
      <c r="E914" s="2">
        <f t="shared" si="28"/>
        <v>6300000.000000001</v>
      </c>
    </row>
    <row r="915" spans="1:5" ht="11.25" outlineLevel="1">
      <c r="A915" s="29" t="s">
        <v>654</v>
      </c>
      <c r="B915" s="16" t="str">
        <f>'[1]Мет изделия и стройматериал'!D6679</f>
        <v>штук</v>
      </c>
      <c r="C915" s="14">
        <v>1</v>
      </c>
      <c r="D915" s="2">
        <v>5500000</v>
      </c>
      <c r="E915" s="2">
        <f t="shared" si="28"/>
        <v>6160000.000000001</v>
      </c>
    </row>
    <row r="916" spans="1:5" ht="11.25" outlineLevel="1">
      <c r="A916" s="29" t="s">
        <v>655</v>
      </c>
      <c r="B916" s="16" t="str">
        <f>'[1]Мет изделия и стройматериал'!D6680</f>
        <v>штук</v>
      </c>
      <c r="C916" s="14">
        <v>9</v>
      </c>
      <c r="D916" s="2">
        <v>600000</v>
      </c>
      <c r="E916" s="2">
        <f t="shared" si="28"/>
        <v>6048000.000000001</v>
      </c>
    </row>
    <row r="917" spans="1:5" ht="11.25" outlineLevel="1">
      <c r="A917" s="29" t="s">
        <v>655</v>
      </c>
      <c r="B917" s="16" t="str">
        <f>'[1]Мет изделия и стройматериал'!D6681</f>
        <v>штук</v>
      </c>
      <c r="C917" s="14">
        <v>9</v>
      </c>
      <c r="D917" s="2">
        <v>600000</v>
      </c>
      <c r="E917" s="2">
        <f t="shared" si="28"/>
        <v>6048000.000000001</v>
      </c>
    </row>
    <row r="918" spans="1:5" ht="11.25" outlineLevel="1">
      <c r="A918" s="29" t="s">
        <v>656</v>
      </c>
      <c r="B918" s="16" t="str">
        <f>'[1]Мет изделия и стройматериал'!D6682</f>
        <v>штук</v>
      </c>
      <c r="C918" s="14">
        <v>9</v>
      </c>
      <c r="D918" s="2">
        <v>600000</v>
      </c>
      <c r="E918" s="2">
        <f t="shared" si="28"/>
        <v>6048000.000000001</v>
      </c>
    </row>
    <row r="919" spans="1:5" ht="22.5" outlineLevel="1">
      <c r="A919" s="29" t="s">
        <v>657</v>
      </c>
      <c r="B919" s="16" t="str">
        <f>'[1]Мет изделия и стройматериал'!D6683</f>
        <v>кг</v>
      </c>
      <c r="C919" s="14">
        <v>4</v>
      </c>
      <c r="D919" s="2">
        <v>1350000</v>
      </c>
      <c r="E919" s="2">
        <f t="shared" si="28"/>
        <v>6048000.000000001</v>
      </c>
    </row>
    <row r="920" spans="1:5" ht="11.25" outlineLevel="1">
      <c r="A920" s="29" t="s">
        <v>658</v>
      </c>
      <c r="B920" s="16" t="str">
        <f>'[1]Мет изделия и стройматериал'!D6684</f>
        <v>штук</v>
      </c>
      <c r="C920" s="14">
        <v>9</v>
      </c>
      <c r="D920" s="2">
        <v>600000</v>
      </c>
      <c r="E920" s="2">
        <f t="shared" si="28"/>
        <v>6048000.000000001</v>
      </c>
    </row>
    <row r="921" spans="1:5" ht="11.25" outlineLevel="1">
      <c r="A921" s="29" t="s">
        <v>648</v>
      </c>
      <c r="B921" s="16" t="str">
        <f>'[1]Мет изделия и стройматериал'!D6686</f>
        <v>штук</v>
      </c>
      <c r="C921" s="14">
        <v>1</v>
      </c>
      <c r="D921" s="2">
        <v>5300000</v>
      </c>
      <c r="E921" s="2">
        <f t="shared" si="28"/>
        <v>5936000.000000001</v>
      </c>
    </row>
    <row r="922" spans="1:5" ht="11.25" outlineLevel="1">
      <c r="A922" s="29" t="s">
        <v>658</v>
      </c>
      <c r="B922" s="16" t="str">
        <f>'[1]Мет изделия и стройматериал'!D6687</f>
        <v>штук</v>
      </c>
      <c r="C922" s="14">
        <v>8.75</v>
      </c>
      <c r="D922" s="2">
        <v>600000</v>
      </c>
      <c r="E922" s="2">
        <f t="shared" si="28"/>
        <v>5880000.000000001</v>
      </c>
    </row>
    <row r="923" spans="1:5" ht="11.25" outlineLevel="1">
      <c r="A923" s="29" t="s">
        <v>577</v>
      </c>
      <c r="B923" s="16" t="str">
        <f>'[1]Мет изделия и стройматериал'!D6688</f>
        <v>штук</v>
      </c>
      <c r="C923" s="14">
        <v>150</v>
      </c>
      <c r="D923" s="2">
        <v>35000</v>
      </c>
      <c r="E923" s="2">
        <f t="shared" si="28"/>
        <v>5880000.000000001</v>
      </c>
    </row>
    <row r="924" spans="1:5" ht="11.25" outlineLevel="1">
      <c r="A924" s="29" t="s">
        <v>659</v>
      </c>
      <c r="B924" s="16" t="str">
        <f>'[1]Мет изделия и стройматериал'!D6689</f>
        <v>штук</v>
      </c>
      <c r="C924" s="14">
        <v>2</v>
      </c>
      <c r="D924" s="2">
        <v>2600000</v>
      </c>
      <c r="E924" s="2">
        <f t="shared" si="28"/>
        <v>5824000.000000001</v>
      </c>
    </row>
    <row r="925" spans="1:5" ht="11.25" outlineLevel="1">
      <c r="A925" s="29" t="s">
        <v>660</v>
      </c>
      <c r="B925" s="16" t="str">
        <f>'[1]Мет изделия и стройматериал'!D6691</f>
        <v>штук</v>
      </c>
      <c r="C925" s="14">
        <v>10</v>
      </c>
      <c r="D925" s="2">
        <v>670000</v>
      </c>
      <c r="E925" s="2">
        <f t="shared" si="28"/>
        <v>7504000.000000001</v>
      </c>
    </row>
    <row r="926" spans="1:5" ht="11.25" outlineLevel="1">
      <c r="A926" s="29" t="s">
        <v>662</v>
      </c>
      <c r="B926" s="16" t="str">
        <f>'[1]Мет изделия и стройматериал'!D6693</f>
        <v>штук</v>
      </c>
      <c r="C926" s="14">
        <v>20</v>
      </c>
      <c r="D926" s="2">
        <v>250000</v>
      </c>
      <c r="E926" s="2">
        <f t="shared" si="28"/>
        <v>5600000.000000001</v>
      </c>
    </row>
    <row r="927" spans="1:5" ht="11.25" outlineLevel="1">
      <c r="A927" s="29" t="s">
        <v>663</v>
      </c>
      <c r="B927" s="16" t="str">
        <f>'[1]Мет изделия и стройматериал'!D6694</f>
        <v>штук</v>
      </c>
      <c r="C927" s="14">
        <v>2</v>
      </c>
      <c r="D927" s="2">
        <v>2500000</v>
      </c>
      <c r="E927" s="2">
        <f t="shared" si="28"/>
        <v>5600000.000000001</v>
      </c>
    </row>
    <row r="928" spans="1:5" ht="11.25" outlineLevel="1">
      <c r="A928" s="29" t="s">
        <v>664</v>
      </c>
      <c r="B928" s="16" t="str">
        <f>'[1]Мет изделия и стройматериал'!D6695</f>
        <v>штук</v>
      </c>
      <c r="C928" s="14">
        <v>20</v>
      </c>
      <c r="D928" s="2">
        <v>275000</v>
      </c>
      <c r="E928" s="2">
        <f t="shared" si="28"/>
        <v>6160000.000000001</v>
      </c>
    </row>
    <row r="929" spans="1:5" ht="11.25" outlineLevel="1">
      <c r="A929" s="29" t="s">
        <v>610</v>
      </c>
      <c r="B929" s="16" t="str">
        <f>'[1]Мет изделия и стройматериал'!D6701</f>
        <v>кг</v>
      </c>
      <c r="C929" s="14">
        <v>3.5</v>
      </c>
      <c r="D929" s="2">
        <v>1350000</v>
      </c>
      <c r="E929" s="2">
        <f t="shared" si="28"/>
        <v>5292000.000000001</v>
      </c>
    </row>
    <row r="930" spans="1:5" ht="11.25" outlineLevel="1">
      <c r="A930" s="29" t="s">
        <v>665</v>
      </c>
      <c r="B930" s="16" t="str">
        <f>'[1]Мет изделия и стройматериал'!D6703</f>
        <v>штук</v>
      </c>
      <c r="C930" s="14">
        <v>3</v>
      </c>
      <c r="D930" s="2">
        <v>750000</v>
      </c>
      <c r="E930" s="2">
        <f t="shared" si="28"/>
        <v>2520000.0000000005</v>
      </c>
    </row>
    <row r="931" spans="1:5" ht="11.25" outlineLevel="1">
      <c r="A931" s="29" t="s">
        <v>666</v>
      </c>
      <c r="B931" s="16" t="str">
        <f>'[1]Мет изделия и стройматериал'!D6704</f>
        <v>штук</v>
      </c>
      <c r="C931" s="14">
        <v>150</v>
      </c>
      <c r="D931" s="2">
        <v>31000</v>
      </c>
      <c r="E931" s="2">
        <f t="shared" si="28"/>
        <v>5208000.000000001</v>
      </c>
    </row>
    <row r="932" spans="1:5" ht="11.25" outlineLevel="1">
      <c r="A932" s="29" t="s">
        <v>667</v>
      </c>
      <c r="B932" s="16" t="str">
        <f>'[1]Мет изделия и стройматериал'!D6705</f>
        <v>Шт</v>
      </c>
      <c r="C932" s="14">
        <v>1</v>
      </c>
      <c r="D932" s="2">
        <v>4650000</v>
      </c>
      <c r="E932" s="2">
        <f t="shared" si="28"/>
        <v>5208000.000000001</v>
      </c>
    </row>
    <row r="933" spans="1:5" ht="11.25" outlineLevel="1">
      <c r="A933" s="29" t="s">
        <v>668</v>
      </c>
      <c r="B933" s="16" t="str">
        <f>'[1]Мет изделия и стройматериал'!D6706</f>
        <v>штук</v>
      </c>
      <c r="C933" s="14">
        <v>9</v>
      </c>
      <c r="D933" s="2">
        <v>500000</v>
      </c>
      <c r="E933" s="2">
        <f t="shared" si="28"/>
        <v>5040000.000000001</v>
      </c>
    </row>
    <row r="934" spans="1:5" ht="11.25" outlineLevel="1">
      <c r="A934" s="29" t="s">
        <v>669</v>
      </c>
      <c r="B934" s="16" t="str">
        <f>'[1]Мет изделия и стройматериал'!D6707</f>
        <v>штук</v>
      </c>
      <c r="C934" s="14">
        <v>1</v>
      </c>
      <c r="D934" s="2">
        <v>4500000</v>
      </c>
      <c r="E934" s="2">
        <f t="shared" si="28"/>
        <v>5040000.000000001</v>
      </c>
    </row>
    <row r="935" spans="1:5" ht="11.25" outlineLevel="1">
      <c r="A935" s="29" t="s">
        <v>587</v>
      </c>
      <c r="B935" s="16" t="str">
        <f>'[1]Мет изделия и стройматериал'!D6708</f>
        <v>штук</v>
      </c>
      <c r="C935" s="14">
        <v>1</v>
      </c>
      <c r="D935" s="2">
        <v>4500000</v>
      </c>
      <c r="E935" s="2">
        <f t="shared" si="28"/>
        <v>5040000.000000001</v>
      </c>
    </row>
    <row r="936" spans="1:5" ht="11.25" outlineLevel="1">
      <c r="A936" s="29" t="s">
        <v>616</v>
      </c>
      <c r="B936" s="16" t="str">
        <f>'[1]Мет изделия и стройматериал'!D6711</f>
        <v>штук</v>
      </c>
      <c r="C936" s="14">
        <v>3</v>
      </c>
      <c r="D936" s="2">
        <v>1500000</v>
      </c>
      <c r="E936" s="2">
        <f t="shared" si="28"/>
        <v>5040000.000000001</v>
      </c>
    </row>
    <row r="937" spans="1:5" ht="11.25" outlineLevel="1">
      <c r="A937" s="29" t="s">
        <v>584</v>
      </c>
      <c r="B937" s="16" t="str">
        <f>'[1]Мет изделия и стройматериал'!D6721</f>
        <v>штук</v>
      </c>
      <c r="C937" s="14">
        <v>2.5</v>
      </c>
      <c r="D937" s="2">
        <v>1700000</v>
      </c>
      <c r="E937" s="2">
        <f t="shared" si="28"/>
        <v>4760000</v>
      </c>
    </row>
    <row r="938" spans="1:5" ht="11.25" outlineLevel="1">
      <c r="A938" s="29" t="s">
        <v>670</v>
      </c>
      <c r="B938" s="16" t="str">
        <f>'[1]Мет изделия и стройматериал'!D6722</f>
        <v>штук</v>
      </c>
      <c r="C938" s="14">
        <v>1</v>
      </c>
      <c r="D938" s="2">
        <v>4200000</v>
      </c>
      <c r="E938" s="2">
        <f t="shared" si="28"/>
        <v>4704000</v>
      </c>
    </row>
    <row r="939" spans="1:5" ht="11.25" outlineLevel="1">
      <c r="A939" s="29" t="s">
        <v>656</v>
      </c>
      <c r="B939" s="16" t="str">
        <f>'[1]Мет изделия и стройматериал'!D6723</f>
        <v>штук</v>
      </c>
      <c r="C939" s="14">
        <v>7</v>
      </c>
      <c r="D939" s="2">
        <v>600000</v>
      </c>
      <c r="E939" s="2">
        <f t="shared" si="28"/>
        <v>4704000</v>
      </c>
    </row>
    <row r="940" spans="1:5" ht="11.25" outlineLevel="1">
      <c r="A940" s="29" t="s">
        <v>671</v>
      </c>
      <c r="B940" s="16" t="str">
        <f>'[1]Мет изделия и стройматериал'!D6724</f>
        <v>штук</v>
      </c>
      <c r="C940" s="14">
        <v>6</v>
      </c>
      <c r="D940" s="2">
        <v>700000</v>
      </c>
      <c r="E940" s="2">
        <f t="shared" si="28"/>
        <v>4704000</v>
      </c>
    </row>
    <row r="941" spans="1:5" ht="11.25" outlineLevel="1">
      <c r="A941" s="29" t="s">
        <v>604</v>
      </c>
      <c r="B941" s="16" t="str">
        <f>'[1]Мет изделия и стройматериал'!D6729</f>
        <v>штук</v>
      </c>
      <c r="C941" s="14">
        <v>3</v>
      </c>
      <c r="D941" s="2">
        <v>1350000</v>
      </c>
      <c r="E941" s="2">
        <f t="shared" si="28"/>
        <v>4536000</v>
      </c>
    </row>
    <row r="942" spans="1:5" ht="11.25" outlineLevel="1">
      <c r="A942" s="29" t="s">
        <v>610</v>
      </c>
      <c r="B942" s="16" t="str">
        <f>'[1]Мет изделия и стройматериал'!D6730</f>
        <v>кг</v>
      </c>
      <c r="C942" s="14">
        <v>3</v>
      </c>
      <c r="D942" s="2">
        <v>1350000</v>
      </c>
      <c r="E942" s="2">
        <f t="shared" si="28"/>
        <v>4536000</v>
      </c>
    </row>
    <row r="943" spans="1:5" ht="11.25" outlineLevel="1">
      <c r="A943" s="29" t="s">
        <v>604</v>
      </c>
      <c r="B943" s="16" t="str">
        <f>'[1]Мет изделия и стройматериал'!D6731</f>
        <v>штук</v>
      </c>
      <c r="C943" s="14">
        <v>3</v>
      </c>
      <c r="D943" s="2">
        <v>1350000</v>
      </c>
      <c r="E943" s="2">
        <f aca="true" t="shared" si="29" ref="E943:E990">(C943*D943)*1.12</f>
        <v>4536000</v>
      </c>
    </row>
    <row r="944" spans="1:5" ht="22.5" outlineLevel="1">
      <c r="A944" s="29" t="s">
        <v>657</v>
      </c>
      <c r="B944" s="16" t="str">
        <f>'[1]Мет изделия и стройматериал'!D6732</f>
        <v>кг</v>
      </c>
      <c r="C944" s="14">
        <v>3</v>
      </c>
      <c r="D944" s="2">
        <v>1350000</v>
      </c>
      <c r="E944" s="2">
        <f t="shared" si="29"/>
        <v>4536000</v>
      </c>
    </row>
    <row r="945" spans="1:5" ht="11.25" outlineLevel="1">
      <c r="A945" s="29" t="s">
        <v>604</v>
      </c>
      <c r="B945" s="16" t="str">
        <f>'[1]Мет изделия и стройматериал'!D6733</f>
        <v>штук</v>
      </c>
      <c r="C945" s="14">
        <v>3</v>
      </c>
      <c r="D945" s="2">
        <v>1350000</v>
      </c>
      <c r="E945" s="2">
        <f t="shared" si="29"/>
        <v>4536000</v>
      </c>
    </row>
    <row r="946" spans="1:5" ht="22.5" outlineLevel="1">
      <c r="A946" s="29" t="s">
        <v>673</v>
      </c>
      <c r="B946" s="16" t="str">
        <f>'[1]Мет изделия и стройматериал'!D6734</f>
        <v>штук</v>
      </c>
      <c r="C946" s="14">
        <v>10</v>
      </c>
      <c r="D946" s="2">
        <v>400000</v>
      </c>
      <c r="E946" s="2">
        <f t="shared" si="29"/>
        <v>4480000</v>
      </c>
    </row>
    <row r="947" spans="1:5" ht="11.25" outlineLevel="1">
      <c r="A947" s="29" t="s">
        <v>661</v>
      </c>
      <c r="B947" s="16" t="str">
        <f>'[1]Мет изделия и стройматериал'!D6735</f>
        <v>штук</v>
      </c>
      <c r="C947" s="14">
        <v>1</v>
      </c>
      <c r="D947" s="2">
        <v>4000000</v>
      </c>
      <c r="E947" s="2">
        <f t="shared" si="29"/>
        <v>4480000</v>
      </c>
    </row>
    <row r="948" spans="1:5" ht="11.25" outlineLevel="1">
      <c r="A948" s="29" t="s">
        <v>674</v>
      </c>
      <c r="B948" s="16" t="str">
        <f>'[1]Мет изделия и стройматериал'!D6736</f>
        <v>штук</v>
      </c>
      <c r="C948" s="14">
        <v>7</v>
      </c>
      <c r="D948" s="2">
        <v>550000</v>
      </c>
      <c r="E948" s="2">
        <f t="shared" si="29"/>
        <v>4312000</v>
      </c>
    </row>
    <row r="949" spans="1:5" ht="11.25" outlineLevel="1">
      <c r="A949" s="29" t="s">
        <v>675</v>
      </c>
      <c r="B949" s="16" t="str">
        <f>'[1]Мет изделия и стройматериал'!D6741</f>
        <v>штук</v>
      </c>
      <c r="C949" s="14">
        <v>30</v>
      </c>
      <c r="D949" s="2">
        <v>125000</v>
      </c>
      <c r="E949" s="2">
        <f t="shared" si="29"/>
        <v>4200000</v>
      </c>
    </row>
    <row r="950" spans="1:5" ht="11.25" outlineLevel="1">
      <c r="A950" s="29" t="s">
        <v>677</v>
      </c>
      <c r="B950" s="16" t="str">
        <f>'[1]Мет изделия и стройматериал'!D6746</f>
        <v>штук</v>
      </c>
      <c r="C950" s="14">
        <v>1</v>
      </c>
      <c r="D950" s="2">
        <v>3700000</v>
      </c>
      <c r="E950" s="2">
        <f t="shared" si="29"/>
        <v>4144000.0000000005</v>
      </c>
    </row>
    <row r="951" spans="1:5" ht="11.25" outlineLevel="1">
      <c r="A951" s="29" t="s">
        <v>678</v>
      </c>
      <c r="B951" s="16" t="str">
        <f>'[1]Мет изделия и стройматериал'!D6752</f>
        <v>штук</v>
      </c>
      <c r="C951" s="14">
        <v>18</v>
      </c>
      <c r="D951" s="2">
        <v>200000</v>
      </c>
      <c r="E951" s="2">
        <f t="shared" si="29"/>
        <v>4032000.0000000005</v>
      </c>
    </row>
    <row r="952" spans="1:5" ht="11.25" outlineLevel="1">
      <c r="A952" s="29" t="s">
        <v>679</v>
      </c>
      <c r="B952" s="16" t="str">
        <f>'[1]Мет изделия и стройматериал'!D6753</f>
        <v>штук</v>
      </c>
      <c r="C952" s="14">
        <v>12</v>
      </c>
      <c r="D952" s="2">
        <v>300000</v>
      </c>
      <c r="E952" s="2">
        <f t="shared" si="29"/>
        <v>4032000.0000000005</v>
      </c>
    </row>
    <row r="953" spans="1:5" ht="11.25" outlineLevel="1">
      <c r="A953" s="29" t="s">
        <v>680</v>
      </c>
      <c r="B953" s="16" t="str">
        <f>'[1]Мет изделия и стройматериал'!D6755</f>
        <v>штук</v>
      </c>
      <c r="C953" s="14">
        <v>1</v>
      </c>
      <c r="D953" s="2">
        <v>3500000</v>
      </c>
      <c r="E953" s="2">
        <f t="shared" si="29"/>
        <v>3920000.0000000005</v>
      </c>
    </row>
    <row r="954" spans="1:5" ht="11.25" outlineLevel="1">
      <c r="A954" s="29" t="s">
        <v>681</v>
      </c>
      <c r="B954" s="16" t="str">
        <f>'[1]Мет изделия и стройматериал'!D6756</f>
        <v>штук</v>
      </c>
      <c r="C954" s="14">
        <v>1</v>
      </c>
      <c r="D954" s="2">
        <v>3500000</v>
      </c>
      <c r="E954" s="2">
        <f t="shared" si="29"/>
        <v>3920000.0000000005</v>
      </c>
    </row>
    <row r="955" spans="1:5" ht="11.25" outlineLevel="1">
      <c r="A955" s="29" t="s">
        <v>668</v>
      </c>
      <c r="B955" s="16" t="str">
        <f>'[1]Мет изделия и стройматериал'!D6757</f>
        <v>штук</v>
      </c>
      <c r="C955" s="14">
        <v>5</v>
      </c>
      <c r="D955" s="2">
        <v>500000</v>
      </c>
      <c r="E955" s="2">
        <f t="shared" si="29"/>
        <v>2800000.0000000005</v>
      </c>
    </row>
    <row r="956" spans="1:5" ht="11.25" outlineLevel="1">
      <c r="A956" s="29" t="s">
        <v>682</v>
      </c>
      <c r="B956" s="16" t="str">
        <f>'[1]Мет изделия и стройматериал'!D6758</f>
        <v>штук</v>
      </c>
      <c r="C956" s="14">
        <v>5</v>
      </c>
      <c r="D956" s="2">
        <v>500000</v>
      </c>
      <c r="E956" s="2">
        <f t="shared" si="29"/>
        <v>2800000.0000000005</v>
      </c>
    </row>
    <row r="957" spans="1:5" ht="11.25" outlineLevel="1">
      <c r="A957" s="29" t="s">
        <v>683</v>
      </c>
      <c r="B957" s="16" t="str">
        <f>'[1]Мет изделия и стройматериал'!D6759</f>
        <v>штук</v>
      </c>
      <c r="C957" s="14">
        <v>5</v>
      </c>
      <c r="D957" s="2">
        <v>690000</v>
      </c>
      <c r="E957" s="2">
        <f t="shared" si="29"/>
        <v>3864000.0000000005</v>
      </c>
    </row>
    <row r="958" spans="1:5" ht="11.25" outlineLevel="1">
      <c r="A958" s="29" t="s">
        <v>684</v>
      </c>
      <c r="B958" s="16" t="str">
        <f>'[1]Мет изделия и стройматериал'!D6760</f>
        <v>Шт</v>
      </c>
      <c r="C958" s="14">
        <v>2</v>
      </c>
      <c r="D958" s="2">
        <v>1700000</v>
      </c>
      <c r="E958" s="2">
        <f t="shared" si="29"/>
        <v>3808000.0000000005</v>
      </c>
    </row>
    <row r="959" spans="1:5" ht="11.25" outlineLevel="1">
      <c r="A959" s="29" t="s">
        <v>684</v>
      </c>
      <c r="B959" s="16" t="str">
        <f>'[1]Мет изделия и стройматериал'!D6761</f>
        <v>Шт</v>
      </c>
      <c r="C959" s="14">
        <v>2</v>
      </c>
      <c r="D959" s="2">
        <v>1700000</v>
      </c>
      <c r="E959" s="2">
        <f t="shared" si="29"/>
        <v>3808000.0000000005</v>
      </c>
    </row>
    <row r="960" spans="1:5" ht="11.25" outlineLevel="1">
      <c r="A960" s="29" t="s">
        <v>561</v>
      </c>
      <c r="B960" s="16" t="str">
        <f>'[1]Мет изделия и стройматериал'!D6762</f>
        <v>кг</v>
      </c>
      <c r="C960" s="14">
        <v>2.5</v>
      </c>
      <c r="D960" s="2">
        <v>1350000</v>
      </c>
      <c r="E960" s="2">
        <f t="shared" si="29"/>
        <v>3780000.0000000005</v>
      </c>
    </row>
    <row r="961" spans="1:5" ht="11.25" outlineLevel="1">
      <c r="A961" s="29" t="s">
        <v>578</v>
      </c>
      <c r="B961" s="16" t="str">
        <f>'[1]Мет изделия и стройматериал'!D6763</f>
        <v>кг</v>
      </c>
      <c r="C961" s="14">
        <v>2.5</v>
      </c>
      <c r="D961" s="2">
        <v>1350000</v>
      </c>
      <c r="E961" s="2">
        <f t="shared" si="29"/>
        <v>3780000.0000000005</v>
      </c>
    </row>
    <row r="962" spans="1:5" ht="11.25" outlineLevel="1">
      <c r="A962" s="29" t="s">
        <v>685</v>
      </c>
      <c r="B962" s="16" t="str">
        <f>'[1]Мет изделия и стройматериал'!D6764</f>
        <v>кг</v>
      </c>
      <c r="C962" s="14">
        <v>2.5</v>
      </c>
      <c r="D962" s="2">
        <v>1350000</v>
      </c>
      <c r="E962" s="2">
        <f t="shared" si="29"/>
        <v>3780000.0000000005</v>
      </c>
    </row>
    <row r="963" spans="1:5" ht="11.25" outlineLevel="1">
      <c r="A963" s="29" t="s">
        <v>578</v>
      </c>
      <c r="B963" s="16" t="str">
        <f>'[1]Мет изделия и стройматериал'!D6765</f>
        <v>кг</v>
      </c>
      <c r="C963" s="14">
        <v>2.5</v>
      </c>
      <c r="D963" s="2">
        <v>1350000</v>
      </c>
      <c r="E963" s="2">
        <f t="shared" si="29"/>
        <v>3780000.0000000005</v>
      </c>
    </row>
    <row r="964" spans="1:5" ht="11.25" outlineLevel="1">
      <c r="A964" s="29" t="s">
        <v>561</v>
      </c>
      <c r="B964" s="16" t="str">
        <f>'[1]Мет изделия и стройматериал'!D6766</f>
        <v>кг</v>
      </c>
      <c r="C964" s="14">
        <v>2.5</v>
      </c>
      <c r="D964" s="2">
        <v>1350000</v>
      </c>
      <c r="E964" s="2">
        <f t="shared" si="29"/>
        <v>3780000.0000000005</v>
      </c>
    </row>
    <row r="965" spans="1:5" ht="11.25" outlineLevel="1">
      <c r="A965" s="29" t="s">
        <v>578</v>
      </c>
      <c r="B965" s="16" t="str">
        <f>'[1]Мет изделия и стройматериал'!D6767</f>
        <v>кг</v>
      </c>
      <c r="C965" s="14">
        <v>2.5</v>
      </c>
      <c r="D965" s="2">
        <v>1350000</v>
      </c>
      <c r="E965" s="2">
        <f t="shared" si="29"/>
        <v>3780000.0000000005</v>
      </c>
    </row>
    <row r="966" spans="1:5" ht="11.25" outlineLevel="1">
      <c r="A966" s="29" t="s">
        <v>578</v>
      </c>
      <c r="B966" s="16" t="str">
        <f>'[1]Мет изделия и стройматериал'!D6768</f>
        <v>кг</v>
      </c>
      <c r="C966" s="14">
        <v>2.5</v>
      </c>
      <c r="D966" s="2">
        <v>1350000</v>
      </c>
      <c r="E966" s="2">
        <f t="shared" si="29"/>
        <v>3780000.0000000005</v>
      </c>
    </row>
    <row r="967" spans="1:5" ht="11.25" outlineLevel="1">
      <c r="A967" s="29" t="s">
        <v>610</v>
      </c>
      <c r="B967" s="16" t="str">
        <f>'[1]Мет изделия и стройматериал'!D6769</f>
        <v>кг</v>
      </c>
      <c r="C967" s="14">
        <v>2.5</v>
      </c>
      <c r="D967" s="2">
        <v>1350000</v>
      </c>
      <c r="E967" s="2">
        <f t="shared" si="29"/>
        <v>3780000.0000000005</v>
      </c>
    </row>
    <row r="968" spans="1:5" ht="11.25" outlineLevel="1">
      <c r="A968" s="29" t="s">
        <v>578</v>
      </c>
      <c r="B968" s="16" t="str">
        <f>'[1]Мет изделия и стройматериал'!D6770</f>
        <v>кг</v>
      </c>
      <c r="C968" s="14">
        <v>2.5</v>
      </c>
      <c r="D968" s="2">
        <v>1350000</v>
      </c>
      <c r="E968" s="2">
        <f t="shared" si="29"/>
        <v>3780000.0000000005</v>
      </c>
    </row>
    <row r="969" spans="1:5" ht="11.25" outlineLevel="1">
      <c r="A969" s="29" t="s">
        <v>578</v>
      </c>
      <c r="B969" s="16" t="str">
        <f>'[1]Мет изделия и стройматериал'!D6771</f>
        <v>кг</v>
      </c>
      <c r="C969" s="14">
        <v>2.5</v>
      </c>
      <c r="D969" s="2">
        <v>1350000</v>
      </c>
      <c r="E969" s="2">
        <f t="shared" si="29"/>
        <v>3780000.0000000005</v>
      </c>
    </row>
    <row r="970" spans="1:5" ht="11.25" outlineLevel="1">
      <c r="A970" s="29" t="s">
        <v>578</v>
      </c>
      <c r="B970" s="16" t="str">
        <f>'[1]Мет изделия и стройматериал'!D6772</f>
        <v>кг</v>
      </c>
      <c r="C970" s="14">
        <v>2.5</v>
      </c>
      <c r="D970" s="2">
        <v>1350000</v>
      </c>
      <c r="E970" s="2">
        <f t="shared" si="29"/>
        <v>3780000.0000000005</v>
      </c>
    </row>
    <row r="971" spans="1:5" ht="11.25" outlineLevel="1">
      <c r="A971" s="29" t="s">
        <v>686</v>
      </c>
      <c r="B971" s="16" t="str">
        <f>'[1]Мет изделия и стройматериал'!D6773</f>
        <v>Шт</v>
      </c>
      <c r="C971" s="14">
        <v>45</v>
      </c>
      <c r="D971" s="2">
        <v>75000</v>
      </c>
      <c r="E971" s="2">
        <f t="shared" si="29"/>
        <v>3780000.0000000005</v>
      </c>
    </row>
    <row r="972" spans="1:5" ht="11.25" outlineLevel="1">
      <c r="A972" s="29" t="s">
        <v>687</v>
      </c>
      <c r="B972" s="16" t="str">
        <f>'[1]Мет изделия и стройматериал'!D6774</f>
        <v>штук</v>
      </c>
      <c r="C972" s="14">
        <v>2</v>
      </c>
      <c r="D972" s="2">
        <v>1350000</v>
      </c>
      <c r="E972" s="2">
        <f t="shared" si="29"/>
        <v>3024000.0000000005</v>
      </c>
    </row>
    <row r="973" spans="1:5" ht="11.25" outlineLevel="1">
      <c r="A973" s="29" t="s">
        <v>688</v>
      </c>
      <c r="B973" s="16" t="str">
        <f>'[1]Мет изделия и стройматериал'!D6775</f>
        <v>штук</v>
      </c>
      <c r="C973" s="14">
        <v>2</v>
      </c>
      <c r="D973" s="2">
        <v>1350000</v>
      </c>
      <c r="E973" s="2">
        <f t="shared" si="29"/>
        <v>3024000.0000000005</v>
      </c>
    </row>
    <row r="974" spans="1:5" ht="11.25" outlineLevel="1">
      <c r="A974" s="29" t="s">
        <v>578</v>
      </c>
      <c r="B974" s="16" t="str">
        <f>'[1]Мет изделия и стройматериал'!D6776</f>
        <v>кг</v>
      </c>
      <c r="C974" s="14">
        <v>2</v>
      </c>
      <c r="D974" s="2">
        <v>1350000</v>
      </c>
      <c r="E974" s="2">
        <f t="shared" si="29"/>
        <v>3024000.0000000005</v>
      </c>
    </row>
    <row r="975" spans="1:5" ht="11.25" outlineLevel="1">
      <c r="A975" s="29" t="s">
        <v>689</v>
      </c>
      <c r="B975" s="16" t="str">
        <f>'[1]Мет изделия и стройматериал'!D6777</f>
        <v>штук</v>
      </c>
      <c r="C975" s="14">
        <v>2</v>
      </c>
      <c r="D975" s="2">
        <v>1350000</v>
      </c>
      <c r="E975" s="2">
        <f t="shared" si="29"/>
        <v>3024000.0000000005</v>
      </c>
    </row>
    <row r="976" spans="1:5" ht="11.25" outlineLevel="1">
      <c r="A976" s="29" t="s">
        <v>578</v>
      </c>
      <c r="B976" s="16" t="str">
        <f>'[1]Мет изделия и стройматериал'!D6778</f>
        <v>кг</v>
      </c>
      <c r="C976" s="14">
        <v>2</v>
      </c>
      <c r="D976" s="2">
        <v>1350000</v>
      </c>
      <c r="E976" s="2">
        <f t="shared" si="29"/>
        <v>3024000.0000000005</v>
      </c>
    </row>
    <row r="977" spans="1:5" ht="11.25" outlineLevel="1">
      <c r="A977" s="29" t="s">
        <v>690</v>
      </c>
      <c r="B977" s="16" t="str">
        <f>'[1]Мет изделия и стройматериал'!D6779</f>
        <v>кг</v>
      </c>
      <c r="C977" s="14">
        <v>2</v>
      </c>
      <c r="D977" s="2">
        <v>1350000</v>
      </c>
      <c r="E977" s="2">
        <f t="shared" si="29"/>
        <v>3024000.0000000005</v>
      </c>
    </row>
    <row r="978" spans="1:5" ht="11.25" outlineLevel="1">
      <c r="A978" s="29" t="s">
        <v>578</v>
      </c>
      <c r="B978" s="16" t="str">
        <f>'[1]Мет изделия и стройматериал'!D6780</f>
        <v>кг</v>
      </c>
      <c r="C978" s="14">
        <v>2</v>
      </c>
      <c r="D978" s="2">
        <v>1350000</v>
      </c>
      <c r="E978" s="2">
        <f t="shared" si="29"/>
        <v>3024000.0000000005</v>
      </c>
    </row>
    <row r="979" spans="1:5" ht="11.25" outlineLevel="1">
      <c r="A979" s="29" t="s">
        <v>691</v>
      </c>
      <c r="B979" s="16" t="str">
        <f>'[1]Мет изделия и стройматериал'!D6781</f>
        <v>штук</v>
      </c>
      <c r="C979" s="14">
        <v>2</v>
      </c>
      <c r="D979" s="2">
        <v>1350000</v>
      </c>
      <c r="E979" s="2">
        <f t="shared" si="29"/>
        <v>3024000.0000000005</v>
      </c>
    </row>
    <row r="980" spans="1:5" ht="11.25" outlineLevel="1">
      <c r="A980" s="29" t="s">
        <v>578</v>
      </c>
      <c r="B980" s="16" t="str">
        <f>'[1]Мет изделия и стройматериал'!D6782</f>
        <v>кг</v>
      </c>
      <c r="C980" s="14">
        <v>2.5</v>
      </c>
      <c r="D980" s="2">
        <v>1350000</v>
      </c>
      <c r="E980" s="2">
        <f t="shared" si="29"/>
        <v>3780000.0000000005</v>
      </c>
    </row>
    <row r="981" spans="1:5" ht="11.25" outlineLevel="1">
      <c r="A981" s="29" t="s">
        <v>692</v>
      </c>
      <c r="B981" s="16" t="str">
        <f>'[1]Мет изделия и стройматериал'!D6783</f>
        <v>кг</v>
      </c>
      <c r="C981" s="14">
        <v>2.5</v>
      </c>
      <c r="D981" s="2">
        <v>1350000</v>
      </c>
      <c r="E981" s="2">
        <f t="shared" si="29"/>
        <v>3780000.0000000005</v>
      </c>
    </row>
    <row r="982" spans="1:5" ht="11.25" outlineLevel="1">
      <c r="A982" s="29" t="s">
        <v>634</v>
      </c>
      <c r="B982" s="16" t="str">
        <f>'[1]Мет изделия и стройматериал'!D6784</f>
        <v>штук</v>
      </c>
      <c r="C982" s="14">
        <v>2</v>
      </c>
      <c r="D982" s="2">
        <v>1350000</v>
      </c>
      <c r="E982" s="2">
        <f t="shared" si="29"/>
        <v>3024000.0000000005</v>
      </c>
    </row>
    <row r="983" spans="1:5" ht="11.25" outlineLevel="1">
      <c r="A983" s="29" t="s">
        <v>693</v>
      </c>
      <c r="B983" s="16" t="str">
        <f>'[1]Мет изделия и стройматериал'!D6785</f>
        <v>штук</v>
      </c>
      <c r="C983" s="14">
        <v>2</v>
      </c>
      <c r="D983" s="2">
        <v>1350000</v>
      </c>
      <c r="E983" s="2">
        <f t="shared" si="29"/>
        <v>3024000.0000000005</v>
      </c>
    </row>
    <row r="984" spans="1:5" ht="11.25" outlineLevel="1">
      <c r="A984" s="29" t="s">
        <v>610</v>
      </c>
      <c r="B984" s="16" t="str">
        <f>'[1]Мет изделия и стройматериал'!D6786</f>
        <v>кг</v>
      </c>
      <c r="C984" s="14">
        <v>2.5</v>
      </c>
      <c r="D984" s="2">
        <v>1350000</v>
      </c>
      <c r="E984" s="2">
        <f t="shared" si="29"/>
        <v>3780000.0000000005</v>
      </c>
    </row>
    <row r="985" spans="1:5" ht="11.25" outlineLevel="1">
      <c r="A985" s="29" t="s">
        <v>631</v>
      </c>
      <c r="B985" s="16" t="str">
        <f>'[1]Мет изделия и стройматериал'!D6787</f>
        <v>штук</v>
      </c>
      <c r="C985" s="14">
        <v>2</v>
      </c>
      <c r="D985" s="2">
        <v>1350000</v>
      </c>
      <c r="E985" s="2">
        <f t="shared" si="29"/>
        <v>3024000.0000000005</v>
      </c>
    </row>
    <row r="986" spans="1:5" ht="11.25" outlineLevel="1">
      <c r="A986" s="29" t="s">
        <v>694</v>
      </c>
      <c r="B986" s="16" t="str">
        <f>'[1]Мет изделия и стройматериал'!D6790</f>
        <v>штук</v>
      </c>
      <c r="C986" s="14">
        <v>2</v>
      </c>
      <c r="D986" s="2">
        <v>1350000</v>
      </c>
      <c r="E986" s="2">
        <f t="shared" si="29"/>
        <v>3024000.0000000005</v>
      </c>
    </row>
    <row r="987" spans="1:5" ht="11.25" outlineLevel="1">
      <c r="A987" s="29" t="s">
        <v>604</v>
      </c>
      <c r="B987" s="16" t="str">
        <f>'[1]Мет изделия и стройматериал'!D6791</f>
        <v>штук</v>
      </c>
      <c r="C987" s="14">
        <v>2</v>
      </c>
      <c r="D987" s="2">
        <v>1350000</v>
      </c>
      <c r="E987" s="2">
        <f t="shared" si="29"/>
        <v>3024000.0000000005</v>
      </c>
    </row>
    <row r="988" spans="1:5" ht="11.25" outlineLevel="1">
      <c r="A988" s="29" t="s">
        <v>578</v>
      </c>
      <c r="B988" s="16" t="str">
        <f>'[1]Мет изделия и стройматериал'!D6792</f>
        <v>кг</v>
      </c>
      <c r="C988" s="14">
        <v>2</v>
      </c>
      <c r="D988" s="2">
        <v>1350000</v>
      </c>
      <c r="E988" s="2">
        <f t="shared" si="29"/>
        <v>3024000.0000000005</v>
      </c>
    </row>
    <row r="989" spans="1:5" ht="11.25" outlineLevel="1">
      <c r="A989" s="29" t="s">
        <v>695</v>
      </c>
      <c r="B989" s="16" t="str">
        <f>'[1]Мет изделия и стройматериал'!D6793</f>
        <v>штук</v>
      </c>
      <c r="C989" s="14">
        <v>2</v>
      </c>
      <c r="D989" s="2">
        <v>1350000</v>
      </c>
      <c r="E989" s="2">
        <f t="shared" si="29"/>
        <v>3024000.0000000005</v>
      </c>
    </row>
    <row r="990" spans="1:5" ht="11.25" outlineLevel="1">
      <c r="A990" s="29" t="s">
        <v>578</v>
      </c>
      <c r="B990" s="16" t="str">
        <f>'[1]Мет изделия и стройматериал'!D6794</f>
        <v>кг</v>
      </c>
      <c r="C990" s="14">
        <v>2.5</v>
      </c>
      <c r="D990" s="2">
        <v>1350000</v>
      </c>
      <c r="E990" s="2">
        <f t="shared" si="29"/>
        <v>3780000.0000000005</v>
      </c>
    </row>
    <row r="991" spans="1:5" ht="11.25" outlineLevel="1">
      <c r="A991" s="29" t="s">
        <v>696</v>
      </c>
      <c r="B991" s="16" t="str">
        <f>'[1]Мет изделия и стройматериал'!D6795</f>
        <v>штук</v>
      </c>
      <c r="C991" s="14">
        <v>2</v>
      </c>
      <c r="D991" s="2">
        <v>1350000</v>
      </c>
      <c r="E991" s="2">
        <f aca="true" t="shared" si="30" ref="E991:E1015">(C991*D991)*1.12</f>
        <v>3024000.0000000005</v>
      </c>
    </row>
    <row r="992" spans="1:5" ht="11.25" outlineLevel="1">
      <c r="A992" s="29" t="s">
        <v>695</v>
      </c>
      <c r="B992" s="16" t="str">
        <f>'[1]Мет изделия и стройматериал'!D6796</f>
        <v>штук</v>
      </c>
      <c r="C992" s="14">
        <v>2</v>
      </c>
      <c r="D992" s="2">
        <v>1350000</v>
      </c>
      <c r="E992" s="2">
        <f t="shared" si="30"/>
        <v>3024000.0000000005</v>
      </c>
    </row>
    <row r="993" spans="1:5" ht="11.25" outlineLevel="1">
      <c r="A993" s="29" t="s">
        <v>548</v>
      </c>
      <c r="B993" s="16" t="str">
        <f>'[1]Мет изделия и стройматериал'!D6797</f>
        <v>кг</v>
      </c>
      <c r="C993" s="14">
        <v>2.5</v>
      </c>
      <c r="D993" s="2">
        <v>1350000</v>
      </c>
      <c r="E993" s="2">
        <f t="shared" si="30"/>
        <v>3780000.0000000005</v>
      </c>
    </row>
    <row r="994" spans="1:5" ht="11.25" outlineLevel="1">
      <c r="A994" s="29" t="s">
        <v>578</v>
      </c>
      <c r="B994" s="16" t="str">
        <f>'[1]Мет изделия и стройматериал'!D6798</f>
        <v>кг</v>
      </c>
      <c r="C994" s="14">
        <v>2.5</v>
      </c>
      <c r="D994" s="2">
        <v>1350000</v>
      </c>
      <c r="E994" s="2">
        <f t="shared" si="30"/>
        <v>3780000.0000000005</v>
      </c>
    </row>
    <row r="995" spans="1:5" ht="11.25" outlineLevel="1">
      <c r="A995" s="29" t="s">
        <v>672</v>
      </c>
      <c r="B995" s="16" t="str">
        <f>'[1]Мет изделия и стройматериал'!D6799</f>
        <v>штук</v>
      </c>
      <c r="C995" s="14">
        <v>6</v>
      </c>
      <c r="D995" s="2">
        <v>550000</v>
      </c>
      <c r="E995" s="2">
        <f t="shared" si="30"/>
        <v>3696000.0000000005</v>
      </c>
    </row>
    <row r="996" spans="1:5" ht="11.25" outlineLevel="1">
      <c r="A996" s="29" t="s">
        <v>672</v>
      </c>
      <c r="B996" s="16" t="str">
        <f>'[1]Мет изделия и стройматериал'!D6800</f>
        <v>штук</v>
      </c>
      <c r="C996" s="14">
        <v>6</v>
      </c>
      <c r="D996" s="2">
        <v>550000</v>
      </c>
      <c r="E996" s="2">
        <f t="shared" si="30"/>
        <v>3696000.0000000005</v>
      </c>
    </row>
    <row r="997" spans="1:5" ht="11.25" outlineLevel="1">
      <c r="A997" s="29" t="s">
        <v>697</v>
      </c>
      <c r="B997" s="16" t="str">
        <f>'[1]Мет изделия и стройматериал'!D6801</f>
        <v>штук</v>
      </c>
      <c r="C997" s="14">
        <v>4</v>
      </c>
      <c r="D997" s="2">
        <v>520000</v>
      </c>
      <c r="E997" s="2">
        <f t="shared" si="30"/>
        <v>2329600</v>
      </c>
    </row>
    <row r="998" spans="1:5" ht="11.25" outlineLevel="1">
      <c r="A998" s="29" t="s">
        <v>649</v>
      </c>
      <c r="B998" s="16" t="str">
        <f>'[1]Мет изделия и стройматериал'!D6802</f>
        <v>штук</v>
      </c>
      <c r="C998" s="14">
        <v>1</v>
      </c>
      <c r="D998" s="2">
        <v>6500000</v>
      </c>
      <c r="E998" s="2">
        <f t="shared" si="30"/>
        <v>7280000.000000001</v>
      </c>
    </row>
    <row r="999" spans="1:5" ht="11.25" outlineLevel="1">
      <c r="A999" s="29" t="s">
        <v>698</v>
      </c>
      <c r="B999" s="16" t="str">
        <f>'[1]Мет изделия и стройматериал'!D6803</f>
        <v>штук</v>
      </c>
      <c r="C999" s="14">
        <v>1</v>
      </c>
      <c r="D999" s="2">
        <v>3200000</v>
      </c>
      <c r="E999" s="2">
        <f t="shared" si="30"/>
        <v>3584000.0000000005</v>
      </c>
    </row>
    <row r="1000" spans="1:5" ht="11.25" outlineLevel="1">
      <c r="A1000" s="29" t="s">
        <v>699</v>
      </c>
      <c r="B1000" s="16" t="str">
        <f>'[1]Мет изделия и стройматериал'!D6805</f>
        <v>штук</v>
      </c>
      <c r="C1000" s="14">
        <v>7</v>
      </c>
      <c r="D1000" s="2">
        <v>450000</v>
      </c>
      <c r="E1000" s="2">
        <f t="shared" si="30"/>
        <v>3528000.0000000005</v>
      </c>
    </row>
    <row r="1001" spans="1:5" ht="11.25" outlineLevel="1">
      <c r="A1001" s="29" t="s">
        <v>700</v>
      </c>
      <c r="B1001" s="16" t="str">
        <f>'[1]Мет изделия и стройматериал'!D6806</f>
        <v>штук</v>
      </c>
      <c r="C1001" s="14">
        <v>9</v>
      </c>
      <c r="D1001" s="2">
        <v>350000</v>
      </c>
      <c r="E1001" s="2">
        <f t="shared" si="30"/>
        <v>3528000.0000000005</v>
      </c>
    </row>
    <row r="1002" spans="1:5" ht="11.25" outlineLevel="1">
      <c r="A1002" s="29" t="s">
        <v>701</v>
      </c>
      <c r="B1002" s="16" t="str">
        <f>'[1]Мет изделия и стройматериал'!D6807</f>
        <v>штук</v>
      </c>
      <c r="C1002" s="14">
        <v>7</v>
      </c>
      <c r="D1002" s="2">
        <v>450000</v>
      </c>
      <c r="E1002" s="2">
        <f t="shared" si="30"/>
        <v>3528000.0000000005</v>
      </c>
    </row>
    <row r="1003" spans="1:5" ht="11.25" outlineLevel="1">
      <c r="A1003" s="29" t="s">
        <v>702</v>
      </c>
      <c r="B1003" s="16" t="str">
        <f>'[1]Мет изделия и стройматериал'!D6808</f>
        <v>штук</v>
      </c>
      <c r="C1003" s="14">
        <v>7</v>
      </c>
      <c r="D1003" s="2">
        <v>450000</v>
      </c>
      <c r="E1003" s="2">
        <f t="shared" si="30"/>
        <v>3528000.0000000005</v>
      </c>
    </row>
    <row r="1004" spans="1:5" ht="22.5" outlineLevel="1">
      <c r="A1004" s="29" t="s">
        <v>703</v>
      </c>
      <c r="B1004" s="16" t="str">
        <f>'[1]Мет изделия и стройматериал'!D6815</f>
        <v>штук</v>
      </c>
      <c r="C1004" s="14">
        <v>1</v>
      </c>
      <c r="D1004" s="2">
        <v>2450000</v>
      </c>
      <c r="E1004" s="2">
        <f t="shared" si="30"/>
        <v>2744000.0000000005</v>
      </c>
    </row>
    <row r="1005" spans="1:5" ht="11.25" outlineLevel="1">
      <c r="A1005" s="29" t="s">
        <v>704</v>
      </c>
      <c r="B1005" s="16" t="str">
        <f>'[1]Мет изделия и стройматериал'!D6816</f>
        <v>штук</v>
      </c>
      <c r="C1005" s="14">
        <v>1</v>
      </c>
      <c r="D1005" s="2">
        <v>2450000</v>
      </c>
      <c r="E1005" s="2">
        <f t="shared" si="30"/>
        <v>2744000.0000000005</v>
      </c>
    </row>
    <row r="1006" spans="1:5" ht="11.25" outlineLevel="1">
      <c r="A1006" s="29" t="s">
        <v>705</v>
      </c>
      <c r="B1006" s="16" t="str">
        <f>'[1]Мет изделия и стройматериал'!D6817</f>
        <v>штук</v>
      </c>
      <c r="C1006" s="14">
        <v>1</v>
      </c>
      <c r="D1006" s="2">
        <v>2450000</v>
      </c>
      <c r="E1006" s="2">
        <f t="shared" si="30"/>
        <v>2744000.0000000005</v>
      </c>
    </row>
    <row r="1007" spans="1:5" ht="22.5" outlineLevel="1">
      <c r="A1007" s="29" t="s">
        <v>706</v>
      </c>
      <c r="B1007" s="16" t="str">
        <f>'[1]Мет изделия и стройматериал'!D6818</f>
        <v>штук</v>
      </c>
      <c r="C1007" s="14">
        <v>1</v>
      </c>
      <c r="D1007" s="2">
        <v>2450000</v>
      </c>
      <c r="E1007" s="2">
        <f t="shared" si="30"/>
        <v>2744000.0000000005</v>
      </c>
    </row>
    <row r="1008" spans="1:5" ht="11.25" outlineLevel="1">
      <c r="A1008" s="29" t="s">
        <v>707</v>
      </c>
      <c r="B1008" s="16" t="str">
        <f>'[1]Мет изделия и стройматериал'!D6819</f>
        <v>штук</v>
      </c>
      <c r="C1008" s="14">
        <v>1</v>
      </c>
      <c r="D1008" s="2">
        <v>2450000</v>
      </c>
      <c r="E1008" s="2">
        <f t="shared" si="30"/>
        <v>2744000.0000000005</v>
      </c>
    </row>
    <row r="1009" spans="1:5" ht="11.25" outlineLevel="1">
      <c r="A1009" s="29" t="s">
        <v>708</v>
      </c>
      <c r="B1009" s="16" t="str">
        <f>'[1]Мет изделия и стройматериал'!D6820</f>
        <v>штук</v>
      </c>
      <c r="C1009" s="14">
        <v>1</v>
      </c>
      <c r="D1009" s="2">
        <v>2450000</v>
      </c>
      <c r="E1009" s="2">
        <f t="shared" si="30"/>
        <v>2744000.0000000005</v>
      </c>
    </row>
    <row r="1010" spans="1:5" ht="11.25" outlineLevel="1">
      <c r="A1010" s="29" t="s">
        <v>709</v>
      </c>
      <c r="B1010" s="16" t="str">
        <f>'[1]Мет изделия и стройматериал'!D6821</f>
        <v>штук</v>
      </c>
      <c r="C1010" s="14">
        <v>1</v>
      </c>
      <c r="D1010" s="2">
        <v>2450000</v>
      </c>
      <c r="E1010" s="2">
        <f t="shared" si="30"/>
        <v>2744000.0000000005</v>
      </c>
    </row>
    <row r="1011" spans="1:5" ht="11.25" outlineLevel="1">
      <c r="A1011" s="29" t="s">
        <v>710</v>
      </c>
      <c r="B1011" s="16" t="str">
        <f>'[1]Мет изделия и стройматериал'!D6822</f>
        <v>штук</v>
      </c>
      <c r="C1011" s="14">
        <v>1</v>
      </c>
      <c r="D1011" s="2">
        <v>2450000</v>
      </c>
      <c r="E1011" s="2">
        <f t="shared" si="30"/>
        <v>2744000.0000000005</v>
      </c>
    </row>
    <row r="1012" spans="1:5" ht="11.25" outlineLevel="1">
      <c r="A1012" s="29" t="s">
        <v>711</v>
      </c>
      <c r="B1012" s="16" t="str">
        <f>'[1]Мет изделия и стройматериал'!D6842</f>
        <v>штук</v>
      </c>
      <c r="C1012" s="14">
        <v>3</v>
      </c>
      <c r="D1012" s="2">
        <v>1000000</v>
      </c>
      <c r="E1012" s="2">
        <f t="shared" si="30"/>
        <v>3360000.0000000005</v>
      </c>
    </row>
    <row r="1013" spans="1:5" ht="11.25" outlineLevel="1">
      <c r="A1013" s="29" t="s">
        <v>606</v>
      </c>
      <c r="B1013" s="16" t="str">
        <f>'[1]Мет изделия и стройматериал'!D6844</f>
        <v>штук</v>
      </c>
      <c r="C1013" s="14">
        <v>15</v>
      </c>
      <c r="D1013" s="2">
        <v>200000</v>
      </c>
      <c r="E1013" s="2">
        <f t="shared" si="30"/>
        <v>3360000.0000000005</v>
      </c>
    </row>
    <row r="1014" spans="1:5" ht="11.25" outlineLevel="1">
      <c r="A1014" s="29" t="s">
        <v>676</v>
      </c>
      <c r="B1014" s="16" t="str">
        <f>'[1]Мет изделия и стройматериал'!D6845</f>
        <v>шт</v>
      </c>
      <c r="C1014" s="14">
        <v>6</v>
      </c>
      <c r="D1014" s="2">
        <v>500000</v>
      </c>
      <c r="E1014" s="2">
        <f t="shared" si="30"/>
        <v>3360000.0000000005</v>
      </c>
    </row>
    <row r="1015" spans="1:5" ht="11.25" outlineLevel="1">
      <c r="A1015" s="29" t="s">
        <v>712</v>
      </c>
      <c r="B1015" s="16" t="str">
        <f>'[1]Мет изделия и стройматериал'!D6858</f>
        <v>штук</v>
      </c>
      <c r="C1015" s="14">
        <v>1</v>
      </c>
      <c r="D1015" s="2">
        <v>2700000</v>
      </c>
      <c r="E1015" s="2">
        <f t="shared" si="30"/>
        <v>3024000.0000000005</v>
      </c>
    </row>
    <row r="1016" spans="1:5" ht="11.25" outlineLevel="1">
      <c r="A1016" s="29" t="s">
        <v>713</v>
      </c>
      <c r="B1016" s="16" t="str">
        <f>'[1]Мет изделия и стройматериал'!D6869</f>
        <v>штук</v>
      </c>
      <c r="C1016" s="14">
        <v>1</v>
      </c>
      <c r="D1016" s="2">
        <v>1700000</v>
      </c>
      <c r="E1016" s="2">
        <f>(C1016*D1016)*1.12</f>
        <v>1904000.0000000002</v>
      </c>
    </row>
    <row r="1017" spans="1:5" s="4" customFormat="1" ht="11.25">
      <c r="A1017" s="36" t="s">
        <v>714</v>
      </c>
      <c r="B1017" s="17"/>
      <c r="C1017" s="14">
        <v>0</v>
      </c>
      <c r="D1017" s="1"/>
      <c r="E1017" s="1">
        <f>SUM(E1018:E1065)</f>
        <v>1697966200</v>
      </c>
    </row>
    <row r="1018" spans="1:5" ht="11.25" outlineLevel="1">
      <c r="A1018" s="29" t="s">
        <v>715</v>
      </c>
      <c r="B1018" s="16" t="str">
        <f>'[1]Мет изделия и стройматериал'!D9660</f>
        <v>м3</v>
      </c>
      <c r="C1018" s="14">
        <v>180</v>
      </c>
      <c r="D1018" s="2">
        <v>1500000</v>
      </c>
      <c r="E1018" s="2">
        <f aca="true" t="shared" si="31" ref="E1018:E1071">(C1018*D1018)*1.12</f>
        <v>302400000</v>
      </c>
    </row>
    <row r="1019" spans="1:5" ht="11.25" outlineLevel="1">
      <c r="A1019" s="29" t="s">
        <v>716</v>
      </c>
      <c r="B1019" s="16" t="str">
        <f>'[1]Мет изделия и стройматериал'!D9661</f>
        <v>ТН</v>
      </c>
      <c r="C1019" s="14">
        <v>3793.75</v>
      </c>
      <c r="D1019" s="2">
        <v>65000</v>
      </c>
      <c r="E1019" s="2">
        <f t="shared" si="31"/>
        <v>276185000</v>
      </c>
    </row>
    <row r="1020" spans="1:5" ht="11.25" outlineLevel="1">
      <c r="A1020" s="29" t="s">
        <v>717</v>
      </c>
      <c r="B1020" s="16" t="str">
        <f>'[1]Мет изделия и стройматериал'!D9662</f>
        <v>Шт</v>
      </c>
      <c r="C1020" s="14">
        <v>7.5</v>
      </c>
      <c r="D1020" s="2">
        <v>30000000</v>
      </c>
      <c r="E1020" s="2">
        <f t="shared" si="31"/>
        <v>252000000.00000003</v>
      </c>
    </row>
    <row r="1021" spans="1:5" ht="11.25" outlineLevel="1">
      <c r="A1021" s="29" t="s">
        <v>718</v>
      </c>
      <c r="B1021" s="16" t="str">
        <f>'[1]Мет изделия и стройматериал'!D9663</f>
        <v>кг</v>
      </c>
      <c r="C1021" s="14">
        <v>1500</v>
      </c>
      <c r="D1021" s="2">
        <v>55000</v>
      </c>
      <c r="E1021" s="2">
        <f t="shared" si="31"/>
        <v>92400000.00000001</v>
      </c>
    </row>
    <row r="1022" spans="1:5" ht="11.25" outlineLevel="1">
      <c r="A1022" s="29" t="s">
        <v>719</v>
      </c>
      <c r="B1022" s="16" t="str">
        <f>'[1]Мет изделия и стройматериал'!D9664</f>
        <v>п/м</v>
      </c>
      <c r="C1022" s="14">
        <v>625</v>
      </c>
      <c r="D1022" s="2">
        <v>107000</v>
      </c>
      <c r="E1022" s="2">
        <f t="shared" si="31"/>
        <v>74900000</v>
      </c>
    </row>
    <row r="1023" spans="1:5" ht="11.25" outlineLevel="1">
      <c r="A1023" s="29" t="s">
        <v>718</v>
      </c>
      <c r="B1023" s="16" t="str">
        <f>'[1]Мет изделия и стройматериал'!D9665</f>
        <v>кг</v>
      </c>
      <c r="C1023" s="14">
        <v>1200</v>
      </c>
      <c r="D1023" s="2">
        <v>55000</v>
      </c>
      <c r="E1023" s="2">
        <f t="shared" si="31"/>
        <v>73920000</v>
      </c>
    </row>
    <row r="1024" spans="1:5" ht="11.25" outlineLevel="1">
      <c r="A1024" s="29" t="s">
        <v>718</v>
      </c>
      <c r="B1024" s="16" t="str">
        <f>'[1]Мет изделия и стройматериал'!D9667</f>
        <v>кг</v>
      </c>
      <c r="C1024" s="14">
        <v>1000</v>
      </c>
      <c r="D1024" s="2">
        <v>55000</v>
      </c>
      <c r="E1024" s="2">
        <f t="shared" si="31"/>
        <v>61600000.00000001</v>
      </c>
    </row>
    <row r="1025" spans="1:5" ht="11.25" outlineLevel="1">
      <c r="A1025" s="29" t="s">
        <v>720</v>
      </c>
      <c r="B1025" s="16" t="str">
        <f>'[1]Мет изделия и стройматериал'!D9668</f>
        <v>м2</v>
      </c>
      <c r="C1025" s="14">
        <v>250</v>
      </c>
      <c r="D1025" s="2">
        <v>200000</v>
      </c>
      <c r="E1025" s="2">
        <f t="shared" si="31"/>
        <v>56000000.00000001</v>
      </c>
    </row>
    <row r="1026" spans="1:5" ht="11.25" outlineLevel="1">
      <c r="A1026" s="29" t="s">
        <v>721</v>
      </c>
      <c r="B1026" s="16" t="str">
        <f>'[1]Мет изделия и стройматериал'!D9669</f>
        <v>кг</v>
      </c>
      <c r="C1026" s="14">
        <v>2250</v>
      </c>
      <c r="D1026" s="2">
        <v>22000</v>
      </c>
      <c r="E1026" s="2">
        <f t="shared" si="31"/>
        <v>55440000.00000001</v>
      </c>
    </row>
    <row r="1027" spans="1:5" ht="11.25" outlineLevel="1">
      <c r="A1027" s="29" t="s">
        <v>722</v>
      </c>
      <c r="B1027" s="16" t="str">
        <f>'[1]Мет изделия и стройматериал'!D9670</f>
        <v>кг</v>
      </c>
      <c r="C1027" s="14">
        <v>2250</v>
      </c>
      <c r="D1027" s="2">
        <v>22000</v>
      </c>
      <c r="E1027" s="2">
        <f t="shared" si="31"/>
        <v>55440000.00000001</v>
      </c>
    </row>
    <row r="1028" spans="1:5" ht="11.25" outlineLevel="1">
      <c r="A1028" s="29" t="s">
        <v>723</v>
      </c>
      <c r="B1028" s="16" t="str">
        <f>'[1]Мет изделия и стройматериал'!D9671</f>
        <v>кг</v>
      </c>
      <c r="C1028" s="14">
        <v>2250</v>
      </c>
      <c r="D1028" s="2">
        <v>22000</v>
      </c>
      <c r="E1028" s="2">
        <f t="shared" si="31"/>
        <v>55440000.00000001</v>
      </c>
    </row>
    <row r="1029" spans="1:5" ht="11.25" outlineLevel="1">
      <c r="A1029" s="29" t="s">
        <v>724</v>
      </c>
      <c r="B1029" s="16" t="str">
        <f>'[1]Мет изделия и стройматериал'!D9672</f>
        <v>м2</v>
      </c>
      <c r="C1029" s="14">
        <v>250</v>
      </c>
      <c r="D1029" s="2">
        <v>120000</v>
      </c>
      <c r="E1029" s="2">
        <f t="shared" si="31"/>
        <v>33600000</v>
      </c>
    </row>
    <row r="1030" spans="1:5" ht="11.25" outlineLevel="1">
      <c r="A1030" s="29" t="s">
        <v>725</v>
      </c>
      <c r="B1030" s="16" t="str">
        <f>'[1]Мет изделия и стройматериал'!D9673</f>
        <v>штук</v>
      </c>
      <c r="C1030" s="14">
        <v>75</v>
      </c>
      <c r="D1030" s="2">
        <v>350000</v>
      </c>
      <c r="E1030" s="2">
        <f t="shared" si="31"/>
        <v>29400000.000000004</v>
      </c>
    </row>
    <row r="1031" spans="1:5" ht="11.25" outlineLevel="1">
      <c r="A1031" s="29" t="s">
        <v>726</v>
      </c>
      <c r="B1031" s="16" t="str">
        <f>'[1]Мет изделия и стройматериал'!D9674</f>
        <v>кг</v>
      </c>
      <c r="C1031" s="14">
        <v>500</v>
      </c>
      <c r="D1031" s="2">
        <v>45000</v>
      </c>
      <c r="E1031" s="2">
        <f t="shared" si="31"/>
        <v>25200000.000000004</v>
      </c>
    </row>
    <row r="1032" spans="1:5" ht="11.25" outlineLevel="1">
      <c r="A1032" s="29" t="s">
        <v>727</v>
      </c>
      <c r="B1032" s="16" t="str">
        <f>'[1]Мет изделия и стройматериал'!D9676</f>
        <v>шт</v>
      </c>
      <c r="C1032" s="14">
        <v>125</v>
      </c>
      <c r="D1032" s="2">
        <v>150000</v>
      </c>
      <c r="E1032" s="2">
        <f t="shared" si="31"/>
        <v>21000000.000000004</v>
      </c>
    </row>
    <row r="1033" spans="1:5" ht="11.25" outlineLevel="1">
      <c r="A1033" s="29" t="s">
        <v>728</v>
      </c>
      <c r="B1033" s="16" t="str">
        <f>'[1]Мет изделия и стройматериал'!D9677</f>
        <v>шт</v>
      </c>
      <c r="C1033" s="14">
        <v>125</v>
      </c>
      <c r="D1033" s="2">
        <v>150000</v>
      </c>
      <c r="E1033" s="2">
        <f t="shared" si="31"/>
        <v>21000000.000000004</v>
      </c>
    </row>
    <row r="1034" spans="1:5" ht="11.25" outlineLevel="1">
      <c r="A1034" s="29" t="s">
        <v>729</v>
      </c>
      <c r="B1034" s="16" t="str">
        <f>'[1]Мет изделия и стройматериал'!D9683</f>
        <v>м2</v>
      </c>
      <c r="C1034" s="14">
        <v>60</v>
      </c>
      <c r="D1034" s="2">
        <v>250000</v>
      </c>
      <c r="E1034" s="2">
        <f t="shared" si="31"/>
        <v>16800000</v>
      </c>
    </row>
    <row r="1035" spans="1:5" ht="11.25" outlineLevel="1">
      <c r="A1035" s="29" t="s">
        <v>730</v>
      </c>
      <c r="B1035" s="16" t="str">
        <f>'[1]Мет изделия и стройматериал'!D9685</f>
        <v>Шт</v>
      </c>
      <c r="C1035" s="14">
        <v>200</v>
      </c>
      <c r="D1035" s="2">
        <v>70000</v>
      </c>
      <c r="E1035" s="2">
        <f t="shared" si="31"/>
        <v>15680000.000000002</v>
      </c>
    </row>
    <row r="1036" spans="1:5" ht="11.25" outlineLevel="1">
      <c r="A1036" s="29" t="s">
        <v>731</v>
      </c>
      <c r="B1036" s="16" t="str">
        <f>'[1]Мет изделия и стройматериал'!D9686</f>
        <v>Шт</v>
      </c>
      <c r="C1036" s="14">
        <v>200</v>
      </c>
      <c r="D1036" s="2">
        <v>70000</v>
      </c>
      <c r="E1036" s="2">
        <f t="shared" si="31"/>
        <v>15680000.000000002</v>
      </c>
    </row>
    <row r="1037" spans="1:5" ht="11.25" outlineLevel="1">
      <c r="A1037" s="29" t="s">
        <v>732</v>
      </c>
      <c r="B1037" s="16" t="str">
        <f>'[1]Мет изделия и стройматериал'!D9687</f>
        <v>кг</v>
      </c>
      <c r="C1037" s="14">
        <v>175</v>
      </c>
      <c r="D1037" s="2">
        <v>75000</v>
      </c>
      <c r="E1037" s="2">
        <f t="shared" si="31"/>
        <v>14700000.000000002</v>
      </c>
    </row>
    <row r="1038" spans="1:5" ht="11.25" outlineLevel="1">
      <c r="A1038" s="29" t="s">
        <v>733</v>
      </c>
      <c r="B1038" s="16" t="str">
        <f>'[1]Мет изделия и стройматериал'!D9688</f>
        <v>Шт</v>
      </c>
      <c r="C1038" s="14">
        <v>180</v>
      </c>
      <c r="D1038" s="2">
        <v>70000</v>
      </c>
      <c r="E1038" s="2">
        <f t="shared" si="31"/>
        <v>14112000.000000002</v>
      </c>
    </row>
    <row r="1039" spans="1:5" ht="11.25" outlineLevel="1">
      <c r="A1039" s="29" t="s">
        <v>734</v>
      </c>
      <c r="B1039" s="16" t="str">
        <f>'[1]Мет изделия и стройматериал'!D9689</f>
        <v>комп</v>
      </c>
      <c r="C1039" s="14">
        <v>15</v>
      </c>
      <c r="D1039" s="2">
        <v>800000</v>
      </c>
      <c r="E1039" s="2">
        <f t="shared" si="31"/>
        <v>13440000.000000002</v>
      </c>
    </row>
    <row r="1040" spans="1:5" ht="11.25" outlineLevel="1">
      <c r="A1040" s="29" t="s">
        <v>735</v>
      </c>
      <c r="B1040" s="16" t="str">
        <f>'[1]Мет изделия и стройматериал'!D9690</f>
        <v>Шт</v>
      </c>
      <c r="C1040" s="14">
        <v>150</v>
      </c>
      <c r="D1040" s="2">
        <v>70000</v>
      </c>
      <c r="E1040" s="2">
        <f t="shared" si="31"/>
        <v>11760000.000000002</v>
      </c>
    </row>
    <row r="1041" spans="1:5" ht="11.25" outlineLevel="1">
      <c r="A1041" s="29" t="s">
        <v>736</v>
      </c>
      <c r="B1041" s="16" t="str">
        <f>'[1]Мет изделия и стройматериал'!D9691</f>
        <v>кг</v>
      </c>
      <c r="C1041" s="14">
        <v>100</v>
      </c>
      <c r="D1041" s="2">
        <v>90000</v>
      </c>
      <c r="E1041" s="2">
        <f t="shared" si="31"/>
        <v>10080000.000000002</v>
      </c>
    </row>
    <row r="1042" spans="1:5" ht="11.25" outlineLevel="1">
      <c r="A1042" s="29" t="s">
        <v>737</v>
      </c>
      <c r="B1042" s="16" t="str">
        <f>'[1]Мет изделия и стройматериал'!D9697</f>
        <v>тн</v>
      </c>
      <c r="C1042" s="14">
        <v>6.25</v>
      </c>
      <c r="D1042" s="2">
        <v>1200000</v>
      </c>
      <c r="E1042" s="2">
        <f t="shared" si="31"/>
        <v>8400000</v>
      </c>
    </row>
    <row r="1043" spans="1:5" ht="11.25" outlineLevel="1">
      <c r="A1043" s="29" t="s">
        <v>738</v>
      </c>
      <c r="B1043" s="16" t="str">
        <f>'[1]Мет изделия и стройматериал'!D9698</f>
        <v>кг</v>
      </c>
      <c r="C1043" s="14">
        <v>300</v>
      </c>
      <c r="D1043" s="2">
        <v>22000</v>
      </c>
      <c r="E1043" s="2">
        <f t="shared" si="31"/>
        <v>7392000.000000001</v>
      </c>
    </row>
    <row r="1044" spans="1:5" ht="11.25" outlineLevel="1">
      <c r="A1044" s="29" t="s">
        <v>739</v>
      </c>
      <c r="B1044" s="16" t="str">
        <f>'[1]Мет изделия и стройматериал'!D9700</f>
        <v>кв.метр</v>
      </c>
      <c r="C1044" s="14">
        <v>375</v>
      </c>
      <c r="D1044" s="2">
        <v>15000</v>
      </c>
      <c r="E1044" s="2">
        <f t="shared" si="31"/>
        <v>6300000.000000001</v>
      </c>
    </row>
    <row r="1045" spans="1:5" ht="11.25" outlineLevel="1">
      <c r="A1045" s="29" t="s">
        <v>719</v>
      </c>
      <c r="B1045" s="16" t="str">
        <f>'[1]Мет изделия и стройматериал'!D9704</f>
        <v>п/м</v>
      </c>
      <c r="C1045" s="14">
        <v>50</v>
      </c>
      <c r="D1045" s="2">
        <v>107000</v>
      </c>
      <c r="E1045" s="2">
        <f t="shared" si="31"/>
        <v>5992000.000000001</v>
      </c>
    </row>
    <row r="1046" spans="1:5" ht="11.25" outlineLevel="1">
      <c r="A1046" s="29" t="s">
        <v>740</v>
      </c>
      <c r="B1046" s="16" t="str">
        <f>'[1]Мет изделия и стройматериал'!D9706</f>
        <v>п/м</v>
      </c>
      <c r="C1046" s="14">
        <v>45</v>
      </c>
      <c r="D1046" s="2">
        <v>103000</v>
      </c>
      <c r="E1046" s="2">
        <f t="shared" si="31"/>
        <v>5191200.000000001</v>
      </c>
    </row>
    <row r="1047" spans="1:5" ht="11.25" outlineLevel="1">
      <c r="A1047" s="29" t="s">
        <v>741</v>
      </c>
      <c r="B1047" s="16" t="str">
        <f>'[1]Мет изделия и стройматериал'!D9707</f>
        <v>кг</v>
      </c>
      <c r="C1047" s="14">
        <v>100</v>
      </c>
      <c r="D1047" s="2">
        <v>45000</v>
      </c>
      <c r="E1047" s="2">
        <f t="shared" si="31"/>
        <v>5040000.000000001</v>
      </c>
    </row>
    <row r="1048" spans="1:5" ht="11.25" outlineLevel="1">
      <c r="A1048" s="29" t="s">
        <v>742</v>
      </c>
      <c r="B1048" s="16" t="str">
        <f>'[1]Мет изделия и стройматериал'!D9708</f>
        <v>рулон</v>
      </c>
      <c r="C1048" s="14">
        <v>18</v>
      </c>
      <c r="D1048" s="2">
        <v>200000</v>
      </c>
      <c r="E1048" s="2">
        <f t="shared" si="31"/>
        <v>4032000.0000000005</v>
      </c>
    </row>
    <row r="1049" spans="1:5" ht="11.25" outlineLevel="1">
      <c r="A1049" s="29" t="s">
        <v>735</v>
      </c>
      <c r="B1049" s="16" t="str">
        <f>'[1]Мет изделия и стройматериал'!D9709</f>
        <v>Шт</v>
      </c>
      <c r="C1049" s="14">
        <v>50</v>
      </c>
      <c r="D1049" s="2">
        <v>70000</v>
      </c>
      <c r="E1049" s="2">
        <f t="shared" si="31"/>
        <v>3920000.0000000005</v>
      </c>
    </row>
    <row r="1050" spans="1:5" ht="11.25" outlineLevel="1">
      <c r="A1050" s="29" t="s">
        <v>721</v>
      </c>
      <c r="B1050" s="16" t="str">
        <f>'[1]Мет изделия и стройматериал'!D9710</f>
        <v>кг</v>
      </c>
      <c r="C1050" s="14">
        <v>150</v>
      </c>
      <c r="D1050" s="2">
        <v>22000</v>
      </c>
      <c r="E1050" s="2">
        <f t="shared" si="31"/>
        <v>3696000.0000000005</v>
      </c>
    </row>
    <row r="1051" spans="1:5" ht="11.25" outlineLevel="1">
      <c r="A1051" s="29" t="s">
        <v>743</v>
      </c>
      <c r="B1051" s="16" t="str">
        <f>'[1]Мет изделия и стройматериал'!D9711</f>
        <v>кг</v>
      </c>
      <c r="C1051" s="14">
        <v>150</v>
      </c>
      <c r="D1051" s="2">
        <v>22000</v>
      </c>
      <c r="E1051" s="2">
        <f t="shared" si="31"/>
        <v>3696000.0000000005</v>
      </c>
    </row>
    <row r="1052" spans="1:5" ht="11.25" outlineLevel="1">
      <c r="A1052" s="29" t="s">
        <v>722</v>
      </c>
      <c r="B1052" s="16" t="str">
        <f>'[1]Мет изделия и стройматериал'!D9715</f>
        <v>кг</v>
      </c>
      <c r="C1052" s="14">
        <v>150</v>
      </c>
      <c r="D1052" s="2">
        <v>22000</v>
      </c>
      <c r="E1052" s="2">
        <f t="shared" si="31"/>
        <v>3696000.0000000005</v>
      </c>
    </row>
    <row r="1053" spans="1:5" ht="11.25" outlineLevel="1">
      <c r="A1053" s="29" t="s">
        <v>744</v>
      </c>
      <c r="B1053" s="16" t="str">
        <f>'[1]Мет изделия и стройматериал'!D9716</f>
        <v>М/2</v>
      </c>
      <c r="C1053" s="14">
        <v>42.5</v>
      </c>
      <c r="D1053" s="2">
        <v>75000</v>
      </c>
      <c r="E1053" s="2">
        <f t="shared" si="31"/>
        <v>3570000.0000000005</v>
      </c>
    </row>
    <row r="1054" spans="1:5" ht="11.25" outlineLevel="1">
      <c r="A1054" s="29" t="s">
        <v>745</v>
      </c>
      <c r="B1054" s="16" t="str">
        <f>'[1]Мет изделия и стройматериал'!D9717</f>
        <v>КГ</v>
      </c>
      <c r="C1054" s="14">
        <v>175</v>
      </c>
      <c r="D1054" s="2">
        <v>18000</v>
      </c>
      <c r="E1054" s="2">
        <f t="shared" si="31"/>
        <v>3528000.0000000005</v>
      </c>
    </row>
    <row r="1055" spans="1:5" ht="11.25" outlineLevel="1">
      <c r="A1055" s="29" t="s">
        <v>746</v>
      </c>
      <c r="B1055" s="16" t="str">
        <f>'[1]Мет изделия и стройматериал'!D9718</f>
        <v>Шт</v>
      </c>
      <c r="C1055" s="14">
        <v>1.25</v>
      </c>
      <c r="D1055" s="2">
        <v>2500000</v>
      </c>
      <c r="E1055" s="2">
        <f t="shared" si="31"/>
        <v>3500000.0000000005</v>
      </c>
    </row>
    <row r="1056" spans="1:5" ht="11.25" outlineLevel="1">
      <c r="A1056" s="29" t="s">
        <v>747</v>
      </c>
      <c r="B1056" s="16" t="str">
        <f>'[1]Мет изделия и стройматериал'!D9719</f>
        <v>фл</v>
      </c>
      <c r="C1056" s="14">
        <v>120</v>
      </c>
      <c r="D1056" s="2">
        <v>25000</v>
      </c>
      <c r="E1056" s="2">
        <f t="shared" si="31"/>
        <v>3360000.0000000005</v>
      </c>
    </row>
    <row r="1057" spans="1:5" ht="11.25" outlineLevel="1">
      <c r="A1057" s="29" t="s">
        <v>748</v>
      </c>
      <c r="B1057" s="16" t="str">
        <f>'[1]Мет изделия и стройматериал'!D9720</f>
        <v>кв.м</v>
      </c>
      <c r="C1057" s="14">
        <v>25</v>
      </c>
      <c r="D1057" s="2">
        <v>120000</v>
      </c>
      <c r="E1057" s="2">
        <f t="shared" si="31"/>
        <v>3360000.0000000005</v>
      </c>
    </row>
    <row r="1058" spans="1:5" ht="11.25" outlineLevel="1">
      <c r="A1058" s="29" t="s">
        <v>749</v>
      </c>
      <c r="B1058" s="16" t="str">
        <f>'[1]Мет изделия и стройматериал'!D9721</f>
        <v>Шт</v>
      </c>
      <c r="C1058" s="14">
        <v>37.5</v>
      </c>
      <c r="D1058" s="2">
        <v>80000</v>
      </c>
      <c r="E1058" s="2">
        <f t="shared" si="31"/>
        <v>3360000.0000000005</v>
      </c>
    </row>
    <row r="1059" spans="1:5" ht="11.25" outlineLevel="1">
      <c r="A1059" s="29" t="s">
        <v>750</v>
      </c>
      <c r="B1059" s="16" t="str">
        <f>'[1]Мет изделия и стройматериал'!D9722</f>
        <v>м2</v>
      </c>
      <c r="C1059" s="14">
        <v>25</v>
      </c>
      <c r="D1059" s="2">
        <v>120000</v>
      </c>
      <c r="E1059" s="2">
        <f t="shared" si="31"/>
        <v>3360000.0000000005</v>
      </c>
    </row>
    <row r="1060" spans="1:5" ht="11.25" outlineLevel="1">
      <c r="A1060" s="29" t="s">
        <v>751</v>
      </c>
      <c r="B1060" s="16" t="str">
        <f>'[1]Мет изделия и стройматериал'!D9723</f>
        <v>Шт</v>
      </c>
      <c r="C1060" s="14">
        <v>30</v>
      </c>
      <c r="D1060" s="2">
        <v>100000</v>
      </c>
      <c r="E1060" s="2">
        <f t="shared" si="31"/>
        <v>3360000.0000000005</v>
      </c>
    </row>
    <row r="1061" spans="1:5" ht="11.25" outlineLevel="1">
      <c r="A1061" s="29" t="s">
        <v>752</v>
      </c>
      <c r="B1061" s="16" t="str">
        <f>'[1]Мет изделия и стройматериал'!D9724</f>
        <v>кг</v>
      </c>
      <c r="C1061" s="14">
        <v>125</v>
      </c>
      <c r="D1061" s="2">
        <v>22000</v>
      </c>
      <c r="E1061" s="2">
        <f t="shared" si="31"/>
        <v>3080000.0000000005</v>
      </c>
    </row>
    <row r="1062" spans="1:5" ht="11.25" outlineLevel="1">
      <c r="A1062" s="29" t="s">
        <v>723</v>
      </c>
      <c r="B1062" s="16" t="str">
        <f>'[1]Мет изделия и стройматериал'!D9725</f>
        <v>кг</v>
      </c>
      <c r="C1062" s="14">
        <v>125</v>
      </c>
      <c r="D1062" s="2">
        <v>22000</v>
      </c>
      <c r="E1062" s="2">
        <f t="shared" si="31"/>
        <v>3080000.0000000005</v>
      </c>
    </row>
    <row r="1063" spans="1:5" ht="11.25" outlineLevel="1">
      <c r="A1063" s="29" t="s">
        <v>719</v>
      </c>
      <c r="B1063" s="16" t="str">
        <f>'[1]Мет изделия и стройматериал'!D9726</f>
        <v>п/м</v>
      </c>
      <c r="C1063" s="14">
        <v>25</v>
      </c>
      <c r="D1063" s="2">
        <v>107000</v>
      </c>
      <c r="E1063" s="2">
        <f t="shared" si="31"/>
        <v>2996000.0000000005</v>
      </c>
    </row>
    <row r="1064" spans="1:5" ht="11.25" outlineLevel="1">
      <c r="A1064" s="29" t="s">
        <v>730</v>
      </c>
      <c r="B1064" s="16" t="str">
        <f>'[1]Мет изделия и стройматериал'!D9727</f>
        <v>Шт</v>
      </c>
      <c r="C1064" s="14">
        <v>37.5</v>
      </c>
      <c r="D1064" s="2">
        <v>70000</v>
      </c>
      <c r="E1064" s="2">
        <f t="shared" si="31"/>
        <v>2940000.0000000005</v>
      </c>
    </row>
    <row r="1065" spans="1:5" ht="11.25" outlineLevel="1">
      <c r="A1065" s="29" t="s">
        <v>753</v>
      </c>
      <c r="B1065" s="16" t="str">
        <f>'[1]Мет изделия и стройматериал'!D9728</f>
        <v>Шт</v>
      </c>
      <c r="C1065" s="14">
        <v>37.5</v>
      </c>
      <c r="D1065" s="2">
        <v>70000</v>
      </c>
      <c r="E1065" s="2">
        <f t="shared" si="31"/>
        <v>2940000.0000000005</v>
      </c>
    </row>
    <row r="1066" spans="1:5" s="4" customFormat="1" ht="11.25">
      <c r="A1066" s="36" t="s">
        <v>754</v>
      </c>
      <c r="B1066" s="17"/>
      <c r="C1066" s="15"/>
      <c r="D1066" s="1"/>
      <c r="E1066" s="1">
        <f>SUM(E1067:E1138)</f>
        <v>0</v>
      </c>
    </row>
    <row r="1067" spans="1:5" ht="11.25" outlineLevel="1">
      <c r="A1067" s="29" t="s">
        <v>755</v>
      </c>
      <c r="B1067" s="16" t="str">
        <f>'[1]Мет изделия и стройматериал'!D10035</f>
        <v>Шт</v>
      </c>
      <c r="C1067" s="14">
        <v>0</v>
      </c>
      <c r="D1067" s="2">
        <v>350000000</v>
      </c>
      <c r="E1067" s="2">
        <f t="shared" si="31"/>
        <v>0</v>
      </c>
    </row>
    <row r="1068" spans="1:5" ht="11.25" outlineLevel="1">
      <c r="A1068" s="29" t="s">
        <v>756</v>
      </c>
      <c r="B1068" s="16" t="str">
        <f>'[1]Мет изделия и стройматериал'!D10036</f>
        <v>Шт</v>
      </c>
      <c r="C1068" s="14">
        <v>0</v>
      </c>
      <c r="D1068" s="2">
        <v>200000000</v>
      </c>
      <c r="E1068" s="2">
        <f t="shared" si="31"/>
        <v>0</v>
      </c>
    </row>
    <row r="1069" spans="1:5" ht="11.25" outlineLevel="1">
      <c r="A1069" s="29" t="s">
        <v>757</v>
      </c>
      <c r="B1069" s="16" t="str">
        <f>'[1]Мет изделия и стройматериал'!D10037</f>
        <v>комп</v>
      </c>
      <c r="C1069" s="14">
        <v>0</v>
      </c>
      <c r="D1069" s="2">
        <v>500000000</v>
      </c>
      <c r="E1069" s="2">
        <f t="shared" si="31"/>
        <v>0</v>
      </c>
    </row>
    <row r="1070" spans="1:5" ht="11.25" outlineLevel="1">
      <c r="A1070" s="29" t="s">
        <v>758</v>
      </c>
      <c r="B1070" s="16" t="str">
        <f>'[1]Мет изделия и стройматериал'!D10038</f>
        <v>метр</v>
      </c>
      <c r="C1070" s="14">
        <v>0</v>
      </c>
      <c r="D1070" s="2">
        <v>45000</v>
      </c>
      <c r="E1070" s="2">
        <f t="shared" si="31"/>
        <v>0</v>
      </c>
    </row>
    <row r="1071" spans="1:5" ht="11.25" outlineLevel="1">
      <c r="A1071" s="29" t="s">
        <v>759</v>
      </c>
      <c r="B1071" s="16" t="str">
        <f>'[1]Мет изделия и стройматериал'!D10039</f>
        <v>Шт</v>
      </c>
      <c r="C1071" s="14">
        <v>0</v>
      </c>
      <c r="D1071" s="2">
        <v>1300000</v>
      </c>
      <c r="E1071" s="2">
        <f t="shared" si="31"/>
        <v>0</v>
      </c>
    </row>
    <row r="1072" spans="1:5" ht="11.25" outlineLevel="1">
      <c r="A1072" s="29" t="s">
        <v>760</v>
      </c>
      <c r="B1072" s="16" t="str">
        <f>'[1]Мет изделия и стройматериал'!D10040</f>
        <v>Шт</v>
      </c>
      <c r="C1072" s="14">
        <v>0</v>
      </c>
      <c r="D1072" s="2">
        <v>25000000</v>
      </c>
      <c r="E1072" s="2">
        <f aca="true" t="shared" si="32" ref="E1072:E1135">(C1072*D1072)*1.12</f>
        <v>0</v>
      </c>
    </row>
    <row r="1073" spans="1:5" ht="11.25" outlineLevel="1">
      <c r="A1073" s="29" t="s">
        <v>761</v>
      </c>
      <c r="B1073" s="16" t="str">
        <f>'[1]Мет изделия и стройматериал'!D10041</f>
        <v>Шт</v>
      </c>
      <c r="C1073" s="14">
        <v>0</v>
      </c>
      <c r="D1073" s="2">
        <v>15000000</v>
      </c>
      <c r="E1073" s="2">
        <f t="shared" si="32"/>
        <v>0</v>
      </c>
    </row>
    <row r="1074" spans="1:5" ht="11.25" outlineLevel="1">
      <c r="A1074" s="29" t="s">
        <v>762</v>
      </c>
      <c r="B1074" s="16" t="str">
        <f>'[1]Мет изделия и стройматериал'!D10042</f>
        <v>Шт</v>
      </c>
      <c r="C1074" s="14">
        <v>0</v>
      </c>
      <c r="D1074" s="2">
        <v>45000000</v>
      </c>
      <c r="E1074" s="2">
        <f t="shared" si="32"/>
        <v>0</v>
      </c>
    </row>
    <row r="1075" spans="1:5" ht="11.25" outlineLevel="1">
      <c r="A1075" s="29" t="s">
        <v>763</v>
      </c>
      <c r="B1075" s="16" t="str">
        <f>'[1]Мет изделия и стройматериал'!D10043</f>
        <v>Шт</v>
      </c>
      <c r="C1075" s="14">
        <v>0</v>
      </c>
      <c r="D1075" s="2">
        <v>10000000</v>
      </c>
      <c r="E1075" s="2">
        <f t="shared" si="32"/>
        <v>0</v>
      </c>
    </row>
    <row r="1076" spans="1:5" ht="11.25" outlineLevel="1">
      <c r="A1076" s="29" t="s">
        <v>764</v>
      </c>
      <c r="B1076" s="16" t="str">
        <f>'[1]Мет изделия и стройматериал'!D10044</f>
        <v>Шт</v>
      </c>
      <c r="C1076" s="14">
        <v>0</v>
      </c>
      <c r="D1076" s="2">
        <v>12500000</v>
      </c>
      <c r="E1076" s="2">
        <f t="shared" si="32"/>
        <v>0</v>
      </c>
    </row>
    <row r="1077" spans="1:5" ht="11.25" outlineLevel="1">
      <c r="A1077" s="29" t="s">
        <v>765</v>
      </c>
      <c r="B1077" s="16" t="str">
        <f>'[1]Мет изделия и стройматериал'!D10045</f>
        <v>Шт</v>
      </c>
      <c r="C1077" s="14">
        <v>0</v>
      </c>
      <c r="D1077" s="2">
        <v>25000000</v>
      </c>
      <c r="E1077" s="2">
        <f t="shared" si="32"/>
        <v>0</v>
      </c>
    </row>
    <row r="1078" spans="1:5" ht="11.25" outlineLevel="1">
      <c r="A1078" s="29" t="s">
        <v>766</v>
      </c>
      <c r="B1078" s="16" t="str">
        <f>'[1]Мет изделия и стройматериал'!D10046</f>
        <v>Шт</v>
      </c>
      <c r="C1078" s="14">
        <v>0</v>
      </c>
      <c r="D1078" s="2">
        <v>15000000</v>
      </c>
      <c r="E1078" s="2">
        <f t="shared" si="32"/>
        <v>0</v>
      </c>
    </row>
    <row r="1079" spans="1:5" ht="11.25" outlineLevel="1">
      <c r="A1079" s="29" t="s">
        <v>761</v>
      </c>
      <c r="B1079" s="16" t="str">
        <f>'[1]Мет изделия и стройматериал'!D10047</f>
        <v>Шт</v>
      </c>
      <c r="C1079" s="14">
        <v>0</v>
      </c>
      <c r="D1079" s="2">
        <v>15000000</v>
      </c>
      <c r="E1079" s="2">
        <f t="shared" si="32"/>
        <v>0</v>
      </c>
    </row>
    <row r="1080" spans="1:5" ht="11.25" outlineLevel="1">
      <c r="A1080" s="29" t="s">
        <v>767</v>
      </c>
      <c r="B1080" s="16" t="str">
        <f>'[1]Мет изделия и стройматериал'!D10048</f>
        <v>Шт</v>
      </c>
      <c r="C1080" s="14">
        <v>0</v>
      </c>
      <c r="D1080" s="2">
        <v>9000000</v>
      </c>
      <c r="E1080" s="2">
        <f t="shared" si="32"/>
        <v>0</v>
      </c>
    </row>
    <row r="1081" spans="1:5" ht="11.25" outlineLevel="1">
      <c r="A1081" s="29" t="s">
        <v>768</v>
      </c>
      <c r="B1081" s="16" t="str">
        <f>'[1]Мет изделия и стройматериал'!D10049</f>
        <v>Шт</v>
      </c>
      <c r="C1081" s="14">
        <v>0</v>
      </c>
      <c r="D1081" s="2">
        <v>20000000</v>
      </c>
      <c r="E1081" s="2">
        <f t="shared" si="32"/>
        <v>0</v>
      </c>
    </row>
    <row r="1082" spans="1:5" ht="11.25" outlineLevel="1">
      <c r="A1082" s="29" t="s">
        <v>769</v>
      </c>
      <c r="B1082" s="16" t="str">
        <f>'[1]Мет изделия и стройматериал'!D10050</f>
        <v>Шт</v>
      </c>
      <c r="C1082" s="14">
        <v>0</v>
      </c>
      <c r="D1082" s="2">
        <v>9000000</v>
      </c>
      <c r="E1082" s="2">
        <f t="shared" si="32"/>
        <v>0</v>
      </c>
    </row>
    <row r="1083" spans="1:5" ht="11.25" outlineLevel="1">
      <c r="A1083" s="29" t="s">
        <v>759</v>
      </c>
      <c r="B1083" s="16" t="str">
        <f>'[1]Мет изделия и стройматериал'!D10051</f>
        <v>Шт</v>
      </c>
      <c r="C1083" s="14">
        <v>0</v>
      </c>
      <c r="D1083" s="2">
        <v>1300000</v>
      </c>
      <c r="E1083" s="2">
        <f t="shared" si="32"/>
        <v>0</v>
      </c>
    </row>
    <row r="1084" spans="1:5" ht="11.25" outlineLevel="1">
      <c r="A1084" s="29" t="s">
        <v>761</v>
      </c>
      <c r="B1084" s="16" t="str">
        <f>'[1]Мет изделия и стройматериал'!D10052</f>
        <v>Шт</v>
      </c>
      <c r="C1084" s="14">
        <v>0</v>
      </c>
      <c r="D1084" s="2">
        <v>15000000</v>
      </c>
      <c r="E1084" s="2">
        <f t="shared" si="32"/>
        <v>0</v>
      </c>
    </row>
    <row r="1085" spans="1:5" ht="11.25" outlineLevel="1">
      <c r="A1085" s="29" t="s">
        <v>770</v>
      </c>
      <c r="B1085" s="16" t="str">
        <f>'[1]Мет изделия и стройматериал'!D10053</f>
        <v>шт</v>
      </c>
      <c r="C1085" s="14">
        <v>0</v>
      </c>
      <c r="D1085" s="2">
        <v>15000000</v>
      </c>
      <c r="E1085" s="2">
        <f t="shared" si="32"/>
        <v>0</v>
      </c>
    </row>
    <row r="1086" spans="1:5" ht="11.25" outlineLevel="1">
      <c r="A1086" s="29" t="s">
        <v>771</v>
      </c>
      <c r="B1086" s="16" t="str">
        <f>'[1]Мет изделия и стройматериал'!D10054</f>
        <v>Шт</v>
      </c>
      <c r="C1086" s="14">
        <v>0</v>
      </c>
      <c r="D1086" s="2">
        <v>16000000</v>
      </c>
      <c r="E1086" s="2">
        <f t="shared" si="32"/>
        <v>0</v>
      </c>
    </row>
    <row r="1087" spans="1:5" ht="11.25" outlineLevel="1">
      <c r="A1087" s="29" t="s">
        <v>772</v>
      </c>
      <c r="B1087" s="16" t="str">
        <f>'[1]Мет изделия и стройматериал'!D10055</f>
        <v>Шт</v>
      </c>
      <c r="C1087" s="14">
        <v>0</v>
      </c>
      <c r="D1087" s="2">
        <v>30000000</v>
      </c>
      <c r="E1087" s="2">
        <f t="shared" si="32"/>
        <v>0</v>
      </c>
    </row>
    <row r="1088" spans="1:5" ht="11.25" outlineLevel="1">
      <c r="A1088" s="29" t="s">
        <v>773</v>
      </c>
      <c r="B1088" s="16" t="str">
        <f>'[1]Мет изделия и стройматериал'!D10056</f>
        <v>Шт</v>
      </c>
      <c r="C1088" s="14">
        <v>0</v>
      </c>
      <c r="D1088" s="2">
        <v>30000000</v>
      </c>
      <c r="E1088" s="2">
        <f t="shared" si="32"/>
        <v>0</v>
      </c>
    </row>
    <row r="1089" spans="1:5" ht="11.25" outlineLevel="1">
      <c r="A1089" s="29" t="s">
        <v>774</v>
      </c>
      <c r="B1089" s="16" t="str">
        <f>'[1]Мет изделия и стройматериал'!D10057</f>
        <v>штук</v>
      </c>
      <c r="C1089" s="14">
        <v>0</v>
      </c>
      <c r="D1089" s="2">
        <v>3600000</v>
      </c>
      <c r="E1089" s="2">
        <f t="shared" si="32"/>
        <v>0</v>
      </c>
    </row>
    <row r="1090" spans="1:5" ht="11.25" outlineLevel="1">
      <c r="A1090" s="29" t="s">
        <v>759</v>
      </c>
      <c r="B1090" s="16" t="str">
        <f>'[1]Мет изделия и стройматериал'!D10058</f>
        <v>Шт</v>
      </c>
      <c r="C1090" s="14">
        <v>0</v>
      </c>
      <c r="D1090" s="2">
        <v>1300000</v>
      </c>
      <c r="E1090" s="2">
        <f t="shared" si="32"/>
        <v>0</v>
      </c>
    </row>
    <row r="1091" spans="1:5" ht="11.25" outlineLevel="1">
      <c r="A1091" s="29" t="s">
        <v>763</v>
      </c>
      <c r="B1091" s="16" t="str">
        <f>'[1]Мет изделия и стройматериал'!D10059</f>
        <v>Шт</v>
      </c>
      <c r="C1091" s="14">
        <v>0</v>
      </c>
      <c r="D1091" s="2">
        <v>9000000</v>
      </c>
      <c r="E1091" s="2">
        <f t="shared" si="32"/>
        <v>0</v>
      </c>
    </row>
    <row r="1092" spans="1:5" ht="11.25" outlineLevel="1">
      <c r="A1092" s="29" t="s">
        <v>765</v>
      </c>
      <c r="B1092" s="16" t="str">
        <f>'[1]Мет изделия и стройматериал'!D10060</f>
        <v>Шт</v>
      </c>
      <c r="C1092" s="14">
        <v>0</v>
      </c>
      <c r="D1092" s="2">
        <v>25000000</v>
      </c>
      <c r="E1092" s="2">
        <f t="shared" si="32"/>
        <v>0</v>
      </c>
    </row>
    <row r="1093" spans="1:5" ht="11.25" outlineLevel="1">
      <c r="A1093" s="29" t="s">
        <v>775</v>
      </c>
      <c r="B1093" s="16" t="str">
        <f>'[1]Мет изделия и стройматериал'!D10061</f>
        <v>штук</v>
      </c>
      <c r="C1093" s="14">
        <v>0</v>
      </c>
      <c r="D1093" s="2">
        <v>3000000</v>
      </c>
      <c r="E1093" s="2">
        <f t="shared" si="32"/>
        <v>0</v>
      </c>
    </row>
    <row r="1094" spans="1:5" ht="22.5" outlineLevel="1">
      <c r="A1094" s="29" t="s">
        <v>776</v>
      </c>
      <c r="B1094" s="16" t="str">
        <f>'[1]Мет изделия и стройматериал'!D10062</f>
        <v>штук</v>
      </c>
      <c r="C1094" s="14">
        <v>0</v>
      </c>
      <c r="D1094" s="2">
        <v>5750000</v>
      </c>
      <c r="E1094" s="2">
        <f t="shared" si="32"/>
        <v>0</v>
      </c>
    </row>
    <row r="1095" spans="1:5" ht="11.25" outlineLevel="1">
      <c r="A1095" s="29" t="s">
        <v>777</v>
      </c>
      <c r="B1095" s="16" t="str">
        <f>'[1]Мет изделия и стройматериал'!D10063</f>
        <v>Шт</v>
      </c>
      <c r="C1095" s="14">
        <v>0</v>
      </c>
      <c r="D1095" s="2">
        <v>1300000</v>
      </c>
      <c r="E1095" s="2">
        <f t="shared" si="32"/>
        <v>0</v>
      </c>
    </row>
    <row r="1096" spans="1:5" ht="11.25" outlineLevel="1">
      <c r="A1096" s="29" t="s">
        <v>759</v>
      </c>
      <c r="B1096" s="16" t="str">
        <f>'[1]Мет изделия и стройматериал'!D10064</f>
        <v>Шт</v>
      </c>
      <c r="C1096" s="14">
        <v>0</v>
      </c>
      <c r="D1096" s="2">
        <v>1300000</v>
      </c>
      <c r="E1096" s="2">
        <f t="shared" si="32"/>
        <v>0</v>
      </c>
    </row>
    <row r="1097" spans="1:5" ht="11.25" outlineLevel="1">
      <c r="A1097" s="29" t="s">
        <v>759</v>
      </c>
      <c r="B1097" s="16" t="str">
        <f>'[1]Мет изделия и стройматериал'!D10065</f>
        <v>Шт</v>
      </c>
      <c r="C1097" s="14">
        <v>0</v>
      </c>
      <c r="D1097" s="2">
        <v>1300000</v>
      </c>
      <c r="E1097" s="2">
        <f t="shared" si="32"/>
        <v>0</v>
      </c>
    </row>
    <row r="1098" spans="1:5" ht="11.25" outlineLevel="1">
      <c r="A1098" s="29" t="s">
        <v>778</v>
      </c>
      <c r="B1098" s="16" t="str">
        <f>'[1]Мет изделия и стройматериал'!D10066</f>
        <v>штук</v>
      </c>
      <c r="C1098" s="14">
        <v>0</v>
      </c>
      <c r="D1098" s="2">
        <v>2200000</v>
      </c>
      <c r="E1098" s="2">
        <f t="shared" si="32"/>
        <v>0</v>
      </c>
    </row>
    <row r="1099" spans="1:5" ht="11.25" outlineLevel="1">
      <c r="A1099" s="29" t="s">
        <v>779</v>
      </c>
      <c r="B1099" s="16" t="str">
        <f>'[1]Мет изделия и стройматериал'!D10067</f>
        <v>ТН</v>
      </c>
      <c r="C1099" s="14">
        <v>0</v>
      </c>
      <c r="D1099" s="2">
        <v>60000000</v>
      </c>
      <c r="E1099" s="2">
        <f t="shared" si="32"/>
        <v>0</v>
      </c>
    </row>
    <row r="1100" spans="1:5" ht="22.5" outlineLevel="1">
      <c r="A1100" s="29" t="s">
        <v>776</v>
      </c>
      <c r="B1100" s="16" t="str">
        <f>'[1]Мет изделия и стройматериал'!D10068</f>
        <v>штук</v>
      </c>
      <c r="C1100" s="14">
        <v>0</v>
      </c>
      <c r="D1100" s="2">
        <v>5750000</v>
      </c>
      <c r="E1100" s="2">
        <f t="shared" si="32"/>
        <v>0</v>
      </c>
    </row>
    <row r="1101" spans="1:5" ht="11.25" outlineLevel="1">
      <c r="A1101" s="29" t="s">
        <v>780</v>
      </c>
      <c r="B1101" s="16" t="str">
        <f>'[1]Мет изделия и стройматериал'!D10069</f>
        <v>штук</v>
      </c>
      <c r="C1101" s="14">
        <v>0</v>
      </c>
      <c r="D1101" s="2">
        <v>4125000</v>
      </c>
      <c r="E1101" s="2">
        <f t="shared" si="32"/>
        <v>0</v>
      </c>
    </row>
    <row r="1102" spans="1:5" ht="11.25" outlineLevel="1">
      <c r="A1102" s="29" t="s">
        <v>781</v>
      </c>
      <c r="B1102" s="16" t="str">
        <f>'[1]Мет изделия и стройматериал'!D10070</f>
        <v>комп</v>
      </c>
      <c r="C1102" s="14">
        <v>0</v>
      </c>
      <c r="D1102" s="2">
        <v>16000000</v>
      </c>
      <c r="E1102" s="2">
        <f t="shared" si="32"/>
        <v>0</v>
      </c>
    </row>
    <row r="1103" spans="1:5" ht="11.25" outlineLevel="1">
      <c r="A1103" s="29" t="s">
        <v>782</v>
      </c>
      <c r="B1103" s="16" t="str">
        <f>'[1]Мет изделия и стройматериал'!D10071</f>
        <v>Шт</v>
      </c>
      <c r="C1103" s="14">
        <v>0</v>
      </c>
      <c r="D1103" s="2">
        <v>15000000</v>
      </c>
      <c r="E1103" s="2">
        <f t="shared" si="32"/>
        <v>0</v>
      </c>
    </row>
    <row r="1104" spans="1:5" ht="11.25" outlineLevel="1">
      <c r="A1104" s="29" t="s">
        <v>764</v>
      </c>
      <c r="B1104" s="16" t="str">
        <f>'[1]Мет изделия и стройматериал'!D10072</f>
        <v>Шт</v>
      </c>
      <c r="C1104" s="14">
        <v>0</v>
      </c>
      <c r="D1104" s="2">
        <v>12500000</v>
      </c>
      <c r="E1104" s="2">
        <f t="shared" si="32"/>
        <v>0</v>
      </c>
    </row>
    <row r="1105" spans="1:5" ht="22.5" outlineLevel="1">
      <c r="A1105" s="29" t="s">
        <v>783</v>
      </c>
      <c r="B1105" s="16" t="str">
        <f>'[1]Мет изделия и стройматериал'!D10073</f>
        <v>Шт</v>
      </c>
      <c r="C1105" s="14">
        <v>0</v>
      </c>
      <c r="D1105" s="2">
        <v>12500000</v>
      </c>
      <c r="E1105" s="2">
        <f t="shared" si="32"/>
        <v>0</v>
      </c>
    </row>
    <row r="1106" spans="1:5" ht="22.5" outlineLevel="1">
      <c r="A1106" s="29" t="s">
        <v>784</v>
      </c>
      <c r="B1106" s="16" t="str">
        <f>'[1]Мет изделия и стройматериал'!D10074</f>
        <v>Шт</v>
      </c>
      <c r="C1106" s="14">
        <v>0</v>
      </c>
      <c r="D1106" s="2">
        <v>12500000</v>
      </c>
      <c r="E1106" s="2">
        <f t="shared" si="32"/>
        <v>0</v>
      </c>
    </row>
    <row r="1107" spans="1:5" ht="22.5" outlineLevel="1">
      <c r="A1107" s="29" t="s">
        <v>785</v>
      </c>
      <c r="B1107" s="16" t="str">
        <f>'[1]Мет изделия и стройматериал'!D10075</f>
        <v>Шт</v>
      </c>
      <c r="C1107" s="14">
        <v>0</v>
      </c>
      <c r="D1107" s="2">
        <v>10000000</v>
      </c>
      <c r="E1107" s="2">
        <f t="shared" si="32"/>
        <v>0</v>
      </c>
    </row>
    <row r="1108" spans="1:5" ht="11.25" outlineLevel="1">
      <c r="A1108" s="29" t="s">
        <v>759</v>
      </c>
      <c r="B1108" s="16" t="str">
        <f>'[1]Мет изделия и стройматериал'!D10076</f>
        <v>Шт</v>
      </c>
      <c r="C1108" s="14">
        <v>0</v>
      </c>
      <c r="D1108" s="2">
        <v>1300000</v>
      </c>
      <c r="E1108" s="2">
        <f t="shared" si="32"/>
        <v>0</v>
      </c>
    </row>
    <row r="1109" spans="1:5" ht="11.25" outlineLevel="1">
      <c r="A1109" s="29" t="s">
        <v>777</v>
      </c>
      <c r="B1109" s="16" t="str">
        <f>'[1]Мет изделия и стройматериал'!D10077</f>
        <v>Шт</v>
      </c>
      <c r="C1109" s="14">
        <v>0</v>
      </c>
      <c r="D1109" s="2">
        <v>1300000</v>
      </c>
      <c r="E1109" s="2">
        <f t="shared" si="32"/>
        <v>0</v>
      </c>
    </row>
    <row r="1110" spans="1:5" ht="11.25" outlineLevel="1">
      <c r="A1110" s="29" t="s">
        <v>780</v>
      </c>
      <c r="B1110" s="16" t="str">
        <f>'[1]Мет изделия и стройматериал'!D10078</f>
        <v>штук</v>
      </c>
      <c r="C1110" s="14">
        <v>0</v>
      </c>
      <c r="D1110" s="2">
        <v>4125000</v>
      </c>
      <c r="E1110" s="2">
        <f t="shared" si="32"/>
        <v>0</v>
      </c>
    </row>
    <row r="1111" spans="1:5" ht="22.5" outlineLevel="1">
      <c r="A1111" s="29" t="s">
        <v>786</v>
      </c>
      <c r="B1111" s="16" t="str">
        <f>'[1]Мет изделия и стройматериал'!D10079</f>
        <v>штук</v>
      </c>
      <c r="C1111" s="14">
        <v>0</v>
      </c>
      <c r="D1111" s="2">
        <v>2950000</v>
      </c>
      <c r="E1111" s="2">
        <f t="shared" si="32"/>
        <v>0</v>
      </c>
    </row>
    <row r="1112" spans="1:5" ht="11.25" outlineLevel="1">
      <c r="A1112" s="29" t="s">
        <v>759</v>
      </c>
      <c r="B1112" s="16" t="str">
        <f>'[1]Мет изделия и стройматериал'!D10080</f>
        <v>Шт</v>
      </c>
      <c r="C1112" s="14">
        <v>0</v>
      </c>
      <c r="D1112" s="2">
        <v>1300000</v>
      </c>
      <c r="E1112" s="2">
        <f t="shared" si="32"/>
        <v>0</v>
      </c>
    </row>
    <row r="1113" spans="1:5" ht="11.25" outlineLevel="1">
      <c r="A1113" s="29" t="s">
        <v>787</v>
      </c>
      <c r="B1113" s="16" t="str">
        <f>'[1]Мет изделия и стройматериал'!D10081</f>
        <v>штук</v>
      </c>
      <c r="C1113" s="14">
        <v>0</v>
      </c>
      <c r="D1113" s="2">
        <v>2678000</v>
      </c>
      <c r="E1113" s="2">
        <f t="shared" si="32"/>
        <v>0</v>
      </c>
    </row>
    <row r="1114" spans="1:5" ht="22.5" outlineLevel="1">
      <c r="A1114" s="29" t="s">
        <v>788</v>
      </c>
      <c r="B1114" s="16" t="str">
        <f>'[1]Мет изделия и стройматериал'!D10082</f>
        <v>штук</v>
      </c>
      <c r="C1114" s="14">
        <v>0</v>
      </c>
      <c r="D1114" s="2">
        <v>5250000</v>
      </c>
      <c r="E1114" s="2">
        <f t="shared" si="32"/>
        <v>0</v>
      </c>
    </row>
    <row r="1115" spans="1:5" ht="11.25" outlineLevel="1">
      <c r="A1115" s="29" t="s">
        <v>759</v>
      </c>
      <c r="B1115" s="16" t="str">
        <f>'[1]Мет изделия и стройматериал'!D10083</f>
        <v>Шт</v>
      </c>
      <c r="C1115" s="14">
        <v>0</v>
      </c>
      <c r="D1115" s="2">
        <v>1300000</v>
      </c>
      <c r="E1115" s="2">
        <f t="shared" si="32"/>
        <v>0</v>
      </c>
    </row>
    <row r="1116" spans="1:5" ht="11.25" outlineLevel="1">
      <c r="A1116" s="29" t="s">
        <v>777</v>
      </c>
      <c r="B1116" s="16" t="str">
        <f>'[1]Мет изделия и стройматериал'!D10085</f>
        <v>Шт</v>
      </c>
      <c r="C1116" s="14">
        <v>0</v>
      </c>
      <c r="D1116" s="2">
        <v>1300000</v>
      </c>
      <c r="E1116" s="2">
        <f t="shared" si="32"/>
        <v>0</v>
      </c>
    </row>
    <row r="1117" spans="1:5" ht="11.25" outlineLevel="1">
      <c r="A1117" s="29" t="s">
        <v>789</v>
      </c>
      <c r="B1117" s="16" t="str">
        <f>'[1]Мет изделия и стройматериал'!D10086</f>
        <v>Шт</v>
      </c>
      <c r="C1117" s="14">
        <v>0</v>
      </c>
      <c r="D1117" s="2">
        <v>10000000</v>
      </c>
      <c r="E1117" s="2">
        <f t="shared" si="32"/>
        <v>0</v>
      </c>
    </row>
    <row r="1118" spans="1:5" ht="11.25" outlineLevel="1">
      <c r="A1118" s="29" t="s">
        <v>789</v>
      </c>
      <c r="B1118" s="16" t="str">
        <f>'[1]Мет изделия и стройматериал'!D10087</f>
        <v>Шт</v>
      </c>
      <c r="C1118" s="14">
        <v>0</v>
      </c>
      <c r="D1118" s="2">
        <v>10000000</v>
      </c>
      <c r="E1118" s="2">
        <f t="shared" si="32"/>
        <v>0</v>
      </c>
    </row>
    <row r="1119" spans="1:5" ht="11.25" outlineLevel="1">
      <c r="A1119" s="29" t="s">
        <v>790</v>
      </c>
      <c r="B1119" s="16" t="str">
        <f>'[1]Мет изделия и стройматериал'!D10088</f>
        <v>штук</v>
      </c>
      <c r="C1119" s="14">
        <v>0</v>
      </c>
      <c r="D1119" s="2">
        <v>4850000</v>
      </c>
      <c r="E1119" s="2">
        <f t="shared" si="32"/>
        <v>0</v>
      </c>
    </row>
    <row r="1120" spans="1:5" ht="11.25" outlineLevel="1">
      <c r="A1120" s="29" t="s">
        <v>791</v>
      </c>
      <c r="B1120" s="16" t="str">
        <f>'[1]Мет изделия и стройматериал'!D10089</f>
        <v>Шт</v>
      </c>
      <c r="C1120" s="14">
        <v>0</v>
      </c>
      <c r="D1120" s="2">
        <v>15000000</v>
      </c>
      <c r="E1120" s="2">
        <f t="shared" si="32"/>
        <v>0</v>
      </c>
    </row>
    <row r="1121" spans="1:5" ht="11.25" outlineLevel="1">
      <c r="A1121" s="29" t="s">
        <v>792</v>
      </c>
      <c r="B1121" s="16" t="str">
        <f>'[1]Мет изделия и стройматериал'!D10090</f>
        <v>штук</v>
      </c>
      <c r="C1121" s="14">
        <v>0</v>
      </c>
      <c r="D1121" s="2">
        <v>1800000</v>
      </c>
      <c r="E1121" s="2">
        <f t="shared" si="32"/>
        <v>0</v>
      </c>
    </row>
    <row r="1122" spans="1:5" ht="11.25" outlineLevel="1">
      <c r="A1122" s="29" t="s">
        <v>793</v>
      </c>
      <c r="B1122" s="16" t="str">
        <f>'[1]Мет изделия и стройматериал'!D10091</f>
        <v>штук</v>
      </c>
      <c r="C1122" s="14">
        <v>0</v>
      </c>
      <c r="D1122" s="2">
        <v>8640000</v>
      </c>
      <c r="E1122" s="2">
        <f t="shared" si="32"/>
        <v>0</v>
      </c>
    </row>
    <row r="1123" spans="1:5" ht="11.25" outlineLevel="1">
      <c r="A1123" s="29" t="s">
        <v>780</v>
      </c>
      <c r="B1123" s="16" t="str">
        <f>'[1]Мет изделия и стройматериал'!D10092</f>
        <v>штук</v>
      </c>
      <c r="C1123" s="14">
        <v>0</v>
      </c>
      <c r="D1123" s="2">
        <v>4125000</v>
      </c>
      <c r="E1123" s="2">
        <f t="shared" si="32"/>
        <v>0</v>
      </c>
    </row>
    <row r="1124" spans="1:5" ht="11.25" outlineLevel="1">
      <c r="A1124" s="29" t="s">
        <v>794</v>
      </c>
      <c r="B1124" s="16" t="str">
        <f>'[1]Мет изделия и стройматериал'!D10093</f>
        <v>штук</v>
      </c>
      <c r="C1124" s="14">
        <v>0</v>
      </c>
      <c r="D1124" s="2">
        <v>2050000</v>
      </c>
      <c r="E1124" s="2">
        <f t="shared" si="32"/>
        <v>0</v>
      </c>
    </row>
    <row r="1125" spans="1:5" ht="11.25" outlineLevel="1">
      <c r="A1125" s="29" t="s">
        <v>794</v>
      </c>
      <c r="B1125" s="16" t="str">
        <f>'[1]Мет изделия и стройматериал'!D10094</f>
        <v>штук</v>
      </c>
      <c r="C1125" s="14">
        <v>0</v>
      </c>
      <c r="D1125" s="2">
        <v>2050000</v>
      </c>
      <c r="E1125" s="2">
        <f t="shared" si="32"/>
        <v>0</v>
      </c>
    </row>
    <row r="1126" spans="1:5" ht="11.25" outlineLevel="1">
      <c r="A1126" s="29" t="s">
        <v>781</v>
      </c>
      <c r="B1126" s="16" t="str">
        <f>'[1]Мет изделия и стройматериал'!D10095</f>
        <v>комп</v>
      </c>
      <c r="C1126" s="14">
        <v>0</v>
      </c>
      <c r="D1126" s="2">
        <v>16000000</v>
      </c>
      <c r="E1126" s="2">
        <f t="shared" si="32"/>
        <v>0</v>
      </c>
    </row>
    <row r="1127" spans="1:5" ht="11.25" outlineLevel="1">
      <c r="A1127" s="29" t="s">
        <v>795</v>
      </c>
      <c r="B1127" s="16" t="str">
        <f>'[1]Мет изделия и стройматериал'!D10096</f>
        <v>Шт</v>
      </c>
      <c r="C1127" s="14">
        <v>0</v>
      </c>
      <c r="D1127" s="2">
        <v>15000000</v>
      </c>
      <c r="E1127" s="2">
        <f t="shared" si="32"/>
        <v>0</v>
      </c>
    </row>
    <row r="1128" spans="1:5" ht="11.25" outlineLevel="1">
      <c r="A1128" s="29" t="s">
        <v>796</v>
      </c>
      <c r="B1128" s="16" t="str">
        <f>'[1]Мет изделия и стройматериал'!D10097</f>
        <v>штук</v>
      </c>
      <c r="C1128" s="14">
        <v>0</v>
      </c>
      <c r="D1128" s="2">
        <v>1655000</v>
      </c>
      <c r="E1128" s="2">
        <f t="shared" si="32"/>
        <v>0</v>
      </c>
    </row>
    <row r="1129" spans="1:5" ht="11.25" outlineLevel="1">
      <c r="A1129" s="29" t="s">
        <v>797</v>
      </c>
      <c r="B1129" s="16" t="str">
        <f>'[1]Мет изделия и стройматериал'!D10098</f>
        <v>шт</v>
      </c>
      <c r="C1129" s="14">
        <v>0</v>
      </c>
      <c r="D1129" s="2">
        <v>650000</v>
      </c>
      <c r="E1129" s="2">
        <f t="shared" si="32"/>
        <v>0</v>
      </c>
    </row>
    <row r="1130" spans="1:5" ht="11.25" outlineLevel="1">
      <c r="A1130" s="29" t="s">
        <v>777</v>
      </c>
      <c r="B1130" s="16" t="str">
        <f>'[1]Мет изделия и стройматериал'!D10099</f>
        <v>Шт</v>
      </c>
      <c r="C1130" s="14">
        <v>0</v>
      </c>
      <c r="D1130" s="2">
        <v>1300000</v>
      </c>
      <c r="E1130" s="2">
        <f t="shared" si="32"/>
        <v>0</v>
      </c>
    </row>
    <row r="1131" spans="1:5" ht="11.25" outlineLevel="1">
      <c r="A1131" s="29" t="s">
        <v>759</v>
      </c>
      <c r="B1131" s="16" t="str">
        <f>'[1]Мет изделия и стройматериал'!D10100</f>
        <v>Шт</v>
      </c>
      <c r="C1131" s="14">
        <v>0</v>
      </c>
      <c r="D1131" s="2">
        <v>1300000</v>
      </c>
      <c r="E1131" s="2">
        <f t="shared" si="32"/>
        <v>0</v>
      </c>
    </row>
    <row r="1132" spans="1:5" ht="11.25" outlineLevel="1">
      <c r="A1132" s="29" t="s">
        <v>798</v>
      </c>
      <c r="B1132" s="16" t="str">
        <f>'[1]Мет изделия и стройматериал'!D10101</f>
        <v>шт</v>
      </c>
      <c r="C1132" s="14">
        <v>0</v>
      </c>
      <c r="D1132" s="2">
        <v>2128000</v>
      </c>
      <c r="E1132" s="2">
        <f t="shared" si="32"/>
        <v>0</v>
      </c>
    </row>
    <row r="1133" spans="1:5" ht="11.25" outlineLevel="1">
      <c r="A1133" s="29" t="s">
        <v>799</v>
      </c>
      <c r="B1133" s="16" t="str">
        <f>'[1]Мет изделия и стройматериал'!D10102</f>
        <v>Шт</v>
      </c>
      <c r="C1133" s="14">
        <v>0</v>
      </c>
      <c r="D1133" s="2">
        <v>1250000</v>
      </c>
      <c r="E1133" s="2">
        <f t="shared" si="32"/>
        <v>0</v>
      </c>
    </row>
    <row r="1134" spans="1:5" ht="11.25" outlineLevel="1">
      <c r="A1134" s="29" t="s">
        <v>800</v>
      </c>
      <c r="B1134" s="16" t="str">
        <f>'[1]Мет изделия и стройматериал'!D10103</f>
        <v>Шт</v>
      </c>
      <c r="C1134" s="14">
        <v>0</v>
      </c>
      <c r="D1134" s="2">
        <v>3100000</v>
      </c>
      <c r="E1134" s="2">
        <f t="shared" si="32"/>
        <v>0</v>
      </c>
    </row>
    <row r="1135" spans="1:5" ht="11.25" outlineLevel="1">
      <c r="A1135" s="29" t="s">
        <v>800</v>
      </c>
      <c r="B1135" s="16" t="str">
        <f>'[1]Мет изделия и стройматериал'!D10104</f>
        <v>Шт</v>
      </c>
      <c r="C1135" s="14">
        <v>0</v>
      </c>
      <c r="D1135" s="2">
        <v>3100000</v>
      </c>
      <c r="E1135" s="2">
        <f t="shared" si="32"/>
        <v>0</v>
      </c>
    </row>
    <row r="1136" spans="1:5" ht="11.25" outlineLevel="1">
      <c r="A1136" s="29" t="s">
        <v>801</v>
      </c>
      <c r="B1136" s="16" t="str">
        <f>'[1]Мет изделия и стройматериал'!D10105</f>
        <v>Шт</v>
      </c>
      <c r="C1136" s="14">
        <v>0</v>
      </c>
      <c r="D1136" s="2">
        <v>12000000</v>
      </c>
      <c r="E1136" s="2">
        <f aca="true" t="shared" si="33" ref="E1136:E1199">(C1136*D1136)*1.12</f>
        <v>0</v>
      </c>
    </row>
    <row r="1137" spans="1:5" ht="11.25" outlineLevel="1">
      <c r="A1137" s="29" t="s">
        <v>802</v>
      </c>
      <c r="B1137" s="16" t="str">
        <f>'[1]Мет изделия и стройматериал'!D10106</f>
        <v>штук</v>
      </c>
      <c r="C1137" s="14">
        <v>0</v>
      </c>
      <c r="D1137" s="2">
        <v>1870000</v>
      </c>
      <c r="E1137" s="2">
        <f t="shared" si="33"/>
        <v>0</v>
      </c>
    </row>
    <row r="1138" spans="1:5" ht="11.25" outlineLevel="1">
      <c r="A1138" s="29" t="s">
        <v>787</v>
      </c>
      <c r="B1138" s="16" t="str">
        <f>'[1]Мет изделия и стройматериал'!D10107</f>
        <v>штук</v>
      </c>
      <c r="C1138" s="14">
        <v>0</v>
      </c>
      <c r="D1138" s="2">
        <v>2678000</v>
      </c>
      <c r="E1138" s="2">
        <f t="shared" si="33"/>
        <v>0</v>
      </c>
    </row>
    <row r="1139" spans="1:5" s="4" customFormat="1" ht="11.25">
      <c r="A1139" s="36" t="s">
        <v>803</v>
      </c>
      <c r="B1139" s="17"/>
      <c r="C1139" s="15"/>
      <c r="D1139" s="1"/>
      <c r="E1139" s="1">
        <f>SUM(E1140:E1143)</f>
        <v>557424000.0000001</v>
      </c>
    </row>
    <row r="1140" spans="1:5" ht="11.25" outlineLevel="1">
      <c r="A1140" s="29" t="s">
        <v>804</v>
      </c>
      <c r="B1140" s="16" t="str">
        <f>'[1]Мет изделия и стройматериал'!D10165</f>
        <v>м3</v>
      </c>
      <c r="C1140" s="2">
        <v>75</v>
      </c>
      <c r="D1140" s="2">
        <v>4800000</v>
      </c>
      <c r="E1140" s="2">
        <f t="shared" si="33"/>
        <v>403200000.00000006</v>
      </c>
    </row>
    <row r="1141" spans="1:5" ht="11.25" outlineLevel="1">
      <c r="A1141" s="29" t="s">
        <v>805</v>
      </c>
      <c r="B1141" s="16" t="str">
        <f>'[1]Мет изделия и стройматериал'!D10166</f>
        <v>М.КУБ</v>
      </c>
      <c r="C1141" s="2">
        <v>15</v>
      </c>
      <c r="D1141" s="2">
        <v>4700000</v>
      </c>
      <c r="E1141" s="2">
        <f t="shared" si="33"/>
        <v>78960000.00000001</v>
      </c>
    </row>
    <row r="1142" spans="1:5" ht="11.25" outlineLevel="1">
      <c r="A1142" s="29" t="s">
        <v>804</v>
      </c>
      <c r="B1142" s="16" t="str">
        <f>'[1]Мет изделия и стройматериал'!D10167</f>
        <v>м3</v>
      </c>
      <c r="C1142" s="2">
        <v>10</v>
      </c>
      <c r="D1142" s="2">
        <v>4800000</v>
      </c>
      <c r="E1142" s="2">
        <f t="shared" si="33"/>
        <v>53760000.00000001</v>
      </c>
    </row>
    <row r="1143" spans="1:5" ht="11.25" outlineLevel="1">
      <c r="A1143" s="29" t="s">
        <v>804</v>
      </c>
      <c r="B1143" s="16" t="str">
        <f>'[1]Мет изделия и стройматериал'!D10168</f>
        <v>м3</v>
      </c>
      <c r="C1143" s="2">
        <v>4</v>
      </c>
      <c r="D1143" s="2">
        <v>4800000</v>
      </c>
      <c r="E1143" s="2">
        <f t="shared" si="33"/>
        <v>21504000.000000004</v>
      </c>
    </row>
    <row r="1144" spans="1:5" s="4" customFormat="1" ht="11.25">
      <c r="A1144" s="36" t="s">
        <v>806</v>
      </c>
      <c r="B1144" s="17"/>
      <c r="C1144" s="15"/>
      <c r="D1144" s="1"/>
      <c r="E1144" s="1">
        <f>SUM(E1145:E1176)</f>
        <v>222908000.00000003</v>
      </c>
    </row>
    <row r="1145" spans="1:5" ht="22.5" outlineLevel="1">
      <c r="A1145" s="29" t="s">
        <v>807</v>
      </c>
      <c r="B1145" s="16" t="str">
        <f>'[1]Мет изделия и стройматериал'!D10171</f>
        <v>упаков</v>
      </c>
      <c r="C1145" s="2">
        <v>2</v>
      </c>
      <c r="D1145" s="2">
        <v>12000000</v>
      </c>
      <c r="E1145" s="2">
        <f t="shared" si="33"/>
        <v>26880000.000000004</v>
      </c>
    </row>
    <row r="1146" spans="1:5" ht="11.25" outlineLevel="1">
      <c r="A1146" s="29" t="s">
        <v>808</v>
      </c>
      <c r="B1146" s="16" t="str">
        <f>'[1]Мет изделия и стройматериал'!D10172</f>
        <v>Шт</v>
      </c>
      <c r="C1146" s="2">
        <v>4</v>
      </c>
      <c r="D1146" s="2">
        <v>5000000</v>
      </c>
      <c r="E1146" s="2">
        <f t="shared" si="33"/>
        <v>22400000.000000004</v>
      </c>
    </row>
    <row r="1147" spans="1:5" ht="11.25" outlineLevel="1">
      <c r="A1147" s="29" t="s">
        <v>809</v>
      </c>
      <c r="B1147" s="16" t="str">
        <f>'[1]Мет изделия и стройматериал'!D10174</f>
        <v>Шт</v>
      </c>
      <c r="C1147" s="2">
        <v>10</v>
      </c>
      <c r="D1147" s="2">
        <v>1500000</v>
      </c>
      <c r="E1147" s="2">
        <f t="shared" si="33"/>
        <v>16800000</v>
      </c>
    </row>
    <row r="1148" spans="1:5" ht="22.5" outlineLevel="1">
      <c r="A1148" s="29" t="s">
        <v>810</v>
      </c>
      <c r="B1148" s="16" t="str">
        <f>'[1]Мет изделия и стройматериал'!D10175</f>
        <v>Шт</v>
      </c>
      <c r="C1148" s="2">
        <v>12</v>
      </c>
      <c r="D1148" s="2">
        <v>1000000</v>
      </c>
      <c r="E1148" s="2">
        <f t="shared" si="33"/>
        <v>13440000.000000002</v>
      </c>
    </row>
    <row r="1149" spans="1:5" ht="11.25" outlineLevel="1">
      <c r="A1149" s="29" t="s">
        <v>811</v>
      </c>
      <c r="B1149" s="16" t="str">
        <f>'[1]Мет изделия и стройматериал'!D10176</f>
        <v>Шт</v>
      </c>
      <c r="C1149" s="2">
        <v>5</v>
      </c>
      <c r="D1149" s="2">
        <v>2000000</v>
      </c>
      <c r="E1149" s="2">
        <f t="shared" si="33"/>
        <v>11200000.000000002</v>
      </c>
    </row>
    <row r="1150" spans="1:5" ht="11.25" outlineLevel="1">
      <c r="A1150" s="29" t="s">
        <v>812</v>
      </c>
      <c r="B1150" s="16" t="str">
        <f>'[1]Мет изделия и стройматериал'!D10177</f>
        <v>Шт</v>
      </c>
      <c r="C1150" s="2">
        <v>3</v>
      </c>
      <c r="D1150" s="2">
        <v>4000000</v>
      </c>
      <c r="E1150" s="2">
        <f t="shared" si="33"/>
        <v>13440000.000000002</v>
      </c>
    </row>
    <row r="1151" spans="1:5" ht="11.25" outlineLevel="1">
      <c r="A1151" s="29" t="s">
        <v>812</v>
      </c>
      <c r="B1151" s="16" t="str">
        <f>'[1]Мет изделия и стройматериал'!D10178</f>
        <v>Шт</v>
      </c>
      <c r="C1151" s="2">
        <v>3</v>
      </c>
      <c r="D1151" s="2">
        <v>4000000</v>
      </c>
      <c r="E1151" s="2">
        <f t="shared" si="33"/>
        <v>13440000.000000002</v>
      </c>
    </row>
    <row r="1152" spans="1:5" ht="11.25" outlineLevel="1">
      <c r="A1152" s="29" t="s">
        <v>813</v>
      </c>
      <c r="B1152" s="16" t="str">
        <f>'[1]Мет изделия и стройматериал'!D10179</f>
        <v>рулон</v>
      </c>
      <c r="C1152" s="2">
        <v>50</v>
      </c>
      <c r="D1152" s="2">
        <v>150000</v>
      </c>
      <c r="E1152" s="2">
        <f t="shared" si="33"/>
        <v>8400000</v>
      </c>
    </row>
    <row r="1153" spans="1:5" ht="22.5" outlineLevel="1">
      <c r="A1153" s="29" t="s">
        <v>814</v>
      </c>
      <c r="B1153" s="16" t="str">
        <f>'[1]Мет изделия и стройматериал'!D10180</f>
        <v>шт</v>
      </c>
      <c r="C1153" s="2">
        <v>12</v>
      </c>
      <c r="D1153" s="2">
        <v>600000</v>
      </c>
      <c r="E1153" s="2">
        <f t="shared" si="33"/>
        <v>8064000.000000001</v>
      </c>
    </row>
    <row r="1154" spans="1:5" ht="11.25" outlineLevel="1">
      <c r="A1154" s="29" t="s">
        <v>815</v>
      </c>
      <c r="B1154" s="16" t="str">
        <f>'[1]Мет изделия и стройматериал'!D10181</f>
        <v>шт</v>
      </c>
      <c r="C1154" s="2">
        <v>7</v>
      </c>
      <c r="D1154" s="2">
        <v>1000000</v>
      </c>
      <c r="E1154" s="2">
        <f t="shared" si="33"/>
        <v>7840000.000000001</v>
      </c>
    </row>
    <row r="1155" spans="1:5" ht="22.5" outlineLevel="1">
      <c r="A1155" s="29" t="s">
        <v>816</v>
      </c>
      <c r="B1155" s="16" t="str">
        <f>'[1]Мет изделия и стройматериал'!D10183</f>
        <v>Шт</v>
      </c>
      <c r="C1155" s="2">
        <v>12</v>
      </c>
      <c r="D1155" s="2">
        <v>500000</v>
      </c>
      <c r="E1155" s="2">
        <f t="shared" si="33"/>
        <v>6720000.000000001</v>
      </c>
    </row>
    <row r="1156" spans="1:5" ht="11.25" outlineLevel="1">
      <c r="A1156" s="29" t="s">
        <v>817</v>
      </c>
      <c r="B1156" s="16" t="str">
        <f>'[1]Мет изделия и стройматериал'!D10184</f>
        <v>Шт</v>
      </c>
      <c r="C1156" s="2">
        <v>2</v>
      </c>
      <c r="D1156" s="2">
        <v>2500000</v>
      </c>
      <c r="E1156" s="2">
        <f t="shared" si="33"/>
        <v>5600000.000000001</v>
      </c>
    </row>
    <row r="1157" spans="1:5" ht="11.25" outlineLevel="1">
      <c r="A1157" s="29" t="s">
        <v>818</v>
      </c>
      <c r="B1157" s="16" t="str">
        <f>'[1]Мет изделия и стройматериал'!D10185</f>
        <v>упаков</v>
      </c>
      <c r="C1157" s="2">
        <v>2</v>
      </c>
      <c r="D1157" s="2">
        <v>2500000</v>
      </c>
      <c r="E1157" s="2">
        <f t="shared" si="33"/>
        <v>5600000.000000001</v>
      </c>
    </row>
    <row r="1158" spans="1:5" ht="11.25" outlineLevel="1">
      <c r="A1158" s="29" t="s">
        <v>819</v>
      </c>
      <c r="B1158" s="16" t="str">
        <f>'[1]Мет изделия и стройматериал'!D10187</f>
        <v>упаков</v>
      </c>
      <c r="C1158" s="2">
        <v>2</v>
      </c>
      <c r="D1158" s="2">
        <v>2000000</v>
      </c>
      <c r="E1158" s="2">
        <f t="shared" si="33"/>
        <v>4480000</v>
      </c>
    </row>
    <row r="1159" spans="1:5" ht="22.5" outlineLevel="1">
      <c r="A1159" s="29" t="s">
        <v>820</v>
      </c>
      <c r="B1159" s="16" t="str">
        <f>'[1]Мет изделия и стройматериал'!D10188</f>
        <v>шт</v>
      </c>
      <c r="C1159" s="2">
        <v>2</v>
      </c>
      <c r="D1159" s="2">
        <v>2000000</v>
      </c>
      <c r="E1159" s="2">
        <f t="shared" si="33"/>
        <v>4480000</v>
      </c>
    </row>
    <row r="1160" spans="1:5" ht="11.25" outlineLevel="1">
      <c r="A1160" s="29" t="s">
        <v>821</v>
      </c>
      <c r="B1160" s="16" t="str">
        <f>'[1]Мет изделия и стройматериал'!D10189</f>
        <v>метр</v>
      </c>
      <c r="C1160" s="2">
        <v>35</v>
      </c>
      <c r="D1160" s="2">
        <v>125000</v>
      </c>
      <c r="E1160" s="2">
        <f t="shared" si="33"/>
        <v>4900000.000000001</v>
      </c>
    </row>
    <row r="1161" spans="1:5" ht="11.25" outlineLevel="1">
      <c r="A1161" s="29" t="s">
        <v>822</v>
      </c>
      <c r="B1161" s="16" t="str">
        <f>'[1]Мет изделия и стройматериал'!D10190</f>
        <v>м</v>
      </c>
      <c r="C1161" s="2">
        <v>125</v>
      </c>
      <c r="D1161" s="2">
        <v>32000</v>
      </c>
      <c r="E1161" s="2">
        <f t="shared" si="33"/>
        <v>4480000</v>
      </c>
    </row>
    <row r="1162" spans="1:5" ht="11.25" outlineLevel="1">
      <c r="A1162" s="29" t="s">
        <v>823</v>
      </c>
      <c r="B1162" s="16" t="str">
        <f>'[1]Мет изделия и стройматериал'!D10191</f>
        <v>шт</v>
      </c>
      <c r="C1162" s="2">
        <v>1</v>
      </c>
      <c r="D1162" s="2">
        <v>4000000</v>
      </c>
      <c r="E1162" s="2">
        <f t="shared" si="33"/>
        <v>4480000</v>
      </c>
    </row>
    <row r="1163" spans="1:5" ht="11.25" outlineLevel="1">
      <c r="A1163" s="29" t="s">
        <v>824</v>
      </c>
      <c r="B1163" s="16" t="str">
        <f>'[1]Мет изделия и стройматериал'!D10192</f>
        <v>рулон</v>
      </c>
      <c r="C1163" s="2">
        <v>25</v>
      </c>
      <c r="D1163" s="2">
        <v>150000</v>
      </c>
      <c r="E1163" s="2">
        <f t="shared" si="33"/>
        <v>4200000</v>
      </c>
    </row>
    <row r="1164" spans="1:5" ht="11.25" outlineLevel="1">
      <c r="A1164" s="29" t="s">
        <v>825</v>
      </c>
      <c r="B1164" s="16" t="str">
        <f>'[1]Мет изделия и стройматериал'!D10193</f>
        <v>п/м</v>
      </c>
      <c r="C1164" s="2">
        <v>60</v>
      </c>
      <c r="D1164" s="2">
        <v>55000</v>
      </c>
      <c r="E1164" s="2">
        <f t="shared" si="33"/>
        <v>3696000.0000000005</v>
      </c>
    </row>
    <row r="1165" spans="1:5" ht="11.25" outlineLevel="1">
      <c r="A1165" s="29" t="s">
        <v>826</v>
      </c>
      <c r="B1165" s="16" t="str">
        <f>'[1]Мет изделия и стройматериал'!D10194</f>
        <v>п/м</v>
      </c>
      <c r="C1165" s="2">
        <v>35</v>
      </c>
      <c r="D1165" s="2">
        <v>85000</v>
      </c>
      <c r="E1165" s="2">
        <f t="shared" si="33"/>
        <v>3332000.0000000005</v>
      </c>
    </row>
    <row r="1166" spans="1:5" ht="11.25" outlineLevel="1">
      <c r="A1166" s="29" t="s">
        <v>827</v>
      </c>
      <c r="B1166" s="16" t="str">
        <f>'[1]Мет изделия и стройматериал'!D10195</f>
        <v>п/м</v>
      </c>
      <c r="C1166" s="2">
        <v>80</v>
      </c>
      <c r="D1166" s="2">
        <v>35000</v>
      </c>
      <c r="E1166" s="2">
        <f t="shared" si="33"/>
        <v>3136000.0000000005</v>
      </c>
    </row>
    <row r="1167" spans="1:5" ht="22.5" outlineLevel="1">
      <c r="A1167" s="29" t="s">
        <v>828</v>
      </c>
      <c r="B1167" s="16" t="str">
        <f>'[1]Мет изделия и стройматериал'!D10196</f>
        <v>Шт</v>
      </c>
      <c r="C1167" s="2">
        <v>1</v>
      </c>
      <c r="D1167" s="2">
        <v>2000000</v>
      </c>
      <c r="E1167" s="2">
        <f t="shared" si="33"/>
        <v>2240000</v>
      </c>
    </row>
    <row r="1168" spans="1:5" ht="11.25" outlineLevel="1">
      <c r="A1168" s="29" t="s">
        <v>829</v>
      </c>
      <c r="B1168" s="16" t="str">
        <f>'[1]Мет изделия и стройматериал'!D10197</f>
        <v>Шт</v>
      </c>
      <c r="C1168" s="2">
        <v>3</v>
      </c>
      <c r="D1168" s="2">
        <v>1000000</v>
      </c>
      <c r="E1168" s="2">
        <f t="shared" si="33"/>
        <v>3360000.0000000005</v>
      </c>
    </row>
    <row r="1169" spans="1:5" ht="22.5" outlineLevel="1">
      <c r="A1169" s="29" t="s">
        <v>810</v>
      </c>
      <c r="B1169" s="16" t="str">
        <f>'[1]Мет изделия и стройматериал'!D10200</f>
        <v>Шт</v>
      </c>
      <c r="C1169" s="2">
        <v>2</v>
      </c>
      <c r="D1169" s="2">
        <v>1000000</v>
      </c>
      <c r="E1169" s="2">
        <f t="shared" si="33"/>
        <v>2240000</v>
      </c>
    </row>
    <row r="1170" spans="1:5" ht="11.25" outlineLevel="1">
      <c r="A1170" s="29" t="s">
        <v>830</v>
      </c>
      <c r="B1170" s="16" t="str">
        <f>'[1]Мет изделия и стройматериал'!D10201</f>
        <v>п/м</v>
      </c>
      <c r="C1170" s="2">
        <v>125</v>
      </c>
      <c r="D1170" s="2">
        <v>20000</v>
      </c>
      <c r="E1170" s="2">
        <f t="shared" si="33"/>
        <v>2800000.0000000005</v>
      </c>
    </row>
    <row r="1171" spans="1:5" ht="11.25" outlineLevel="1">
      <c r="A1171" s="29" t="s">
        <v>831</v>
      </c>
      <c r="B1171" s="16" t="str">
        <f>'[1]Мет изделия и стройматериал'!D10202</f>
        <v>п/м</v>
      </c>
      <c r="C1171" s="2">
        <v>100</v>
      </c>
      <c r="D1171" s="2">
        <v>25000</v>
      </c>
      <c r="E1171" s="2">
        <f t="shared" si="33"/>
        <v>2800000.0000000005</v>
      </c>
    </row>
    <row r="1172" spans="1:5" ht="11.25" outlineLevel="1">
      <c r="A1172" s="29" t="s">
        <v>832</v>
      </c>
      <c r="B1172" s="16" t="str">
        <f>'[1]Мет изделия и стройматериал'!D10203</f>
        <v>Шт</v>
      </c>
      <c r="C1172" s="2">
        <v>2</v>
      </c>
      <c r="D1172" s="2">
        <v>1000000</v>
      </c>
      <c r="E1172" s="2">
        <f t="shared" si="33"/>
        <v>2240000</v>
      </c>
    </row>
    <row r="1173" spans="1:5" ht="22.5" outlineLevel="1">
      <c r="A1173" s="29" t="s">
        <v>828</v>
      </c>
      <c r="B1173" s="16" t="str">
        <f>'[1]Мет изделия и стройматериал'!D10204</f>
        <v>Шт</v>
      </c>
      <c r="C1173" s="2">
        <v>1</v>
      </c>
      <c r="D1173" s="2">
        <v>2000000</v>
      </c>
      <c r="E1173" s="2">
        <f t="shared" si="33"/>
        <v>2240000</v>
      </c>
    </row>
    <row r="1174" spans="1:5" ht="11.25" outlineLevel="1">
      <c r="A1174" s="29" t="s">
        <v>833</v>
      </c>
      <c r="B1174" s="16" t="str">
        <f>'[1]Мет изделия и стройматериал'!D10205</f>
        <v>Шт</v>
      </c>
      <c r="C1174" s="2">
        <v>1</v>
      </c>
      <c r="D1174" s="2">
        <v>2500000</v>
      </c>
      <c r="E1174" s="2">
        <f t="shared" si="33"/>
        <v>2800000.0000000005</v>
      </c>
    </row>
    <row r="1175" spans="1:5" ht="11.25" outlineLevel="1">
      <c r="A1175" s="29" t="s">
        <v>834</v>
      </c>
      <c r="B1175" s="16" t="str">
        <f>'[1]Мет изделия и стройматериал'!D10206</f>
        <v>пачка</v>
      </c>
      <c r="C1175" s="2">
        <v>25</v>
      </c>
      <c r="D1175" s="2">
        <v>95000</v>
      </c>
      <c r="E1175" s="2">
        <f t="shared" si="33"/>
        <v>2660000.0000000005</v>
      </c>
    </row>
    <row r="1176" spans="1:5" ht="11.25" outlineLevel="1">
      <c r="A1176" s="29" t="s">
        <v>835</v>
      </c>
      <c r="B1176" s="16" t="str">
        <f>'[1]Мет изделия и стройматериал'!D10207</f>
        <v>п/м</v>
      </c>
      <c r="C1176" s="2">
        <v>50</v>
      </c>
      <c r="D1176" s="2">
        <v>45000</v>
      </c>
      <c r="E1176" s="2">
        <f t="shared" si="33"/>
        <v>2520000.0000000005</v>
      </c>
    </row>
    <row r="1177" spans="1:5" s="4" customFormat="1" ht="11.25">
      <c r="A1177" s="36" t="s">
        <v>836</v>
      </c>
      <c r="B1177" s="17"/>
      <c r="C1177" s="15"/>
      <c r="D1177" s="1"/>
      <c r="E1177" s="1">
        <f>SUM(E1178:E1195)</f>
        <v>0</v>
      </c>
    </row>
    <row r="1178" spans="1:5" ht="11.25" outlineLevel="1">
      <c r="A1178" s="29" t="s">
        <v>837</v>
      </c>
      <c r="B1178" s="16" t="str">
        <f>'[1]Мет изделия и стройматериал'!D10326</f>
        <v>Шт</v>
      </c>
      <c r="C1178" s="14">
        <v>0</v>
      </c>
      <c r="D1178" s="2">
        <v>300000</v>
      </c>
      <c r="E1178" s="2">
        <f t="shared" si="33"/>
        <v>0</v>
      </c>
    </row>
    <row r="1179" spans="1:5" ht="11.25" outlineLevel="1">
      <c r="A1179" s="29" t="s">
        <v>838</v>
      </c>
      <c r="B1179" s="16" t="str">
        <f>'[1]Мет изделия и стройматериал'!D10327</f>
        <v>Шт</v>
      </c>
      <c r="C1179" s="14">
        <v>0</v>
      </c>
      <c r="D1179" s="2">
        <v>1800000</v>
      </c>
      <c r="E1179" s="2">
        <f t="shared" si="33"/>
        <v>0</v>
      </c>
    </row>
    <row r="1180" spans="1:5" ht="11.25" outlineLevel="1">
      <c r="A1180" s="29" t="s">
        <v>839</v>
      </c>
      <c r="B1180" s="16" t="str">
        <f>'[1]Мет изделия и стройматериал'!D10329</f>
        <v>Шт</v>
      </c>
      <c r="C1180" s="14">
        <v>0</v>
      </c>
      <c r="D1180" s="2">
        <v>600000</v>
      </c>
      <c r="E1180" s="2">
        <f t="shared" si="33"/>
        <v>0</v>
      </c>
    </row>
    <row r="1181" spans="1:5" ht="11.25" outlineLevel="1">
      <c r="A1181" s="29" t="s">
        <v>840</v>
      </c>
      <c r="B1181" s="16" t="str">
        <f>'[1]Мет изделия и стройматериал'!D10331</f>
        <v>штук</v>
      </c>
      <c r="C1181" s="14">
        <v>0</v>
      </c>
      <c r="D1181" s="2">
        <v>2000000</v>
      </c>
      <c r="E1181" s="2">
        <f t="shared" si="33"/>
        <v>0</v>
      </c>
    </row>
    <row r="1182" spans="1:5" ht="11.25" outlineLevel="1">
      <c r="A1182" s="29" t="s">
        <v>841</v>
      </c>
      <c r="B1182" s="16" t="str">
        <f>'[1]Мет изделия и стройматериал'!D10332</f>
        <v>Шт</v>
      </c>
      <c r="C1182" s="14">
        <v>0</v>
      </c>
      <c r="D1182" s="2">
        <v>2500000</v>
      </c>
      <c r="E1182" s="2">
        <f t="shared" si="33"/>
        <v>0</v>
      </c>
    </row>
    <row r="1183" spans="1:5" ht="11.25" outlineLevel="1">
      <c r="A1183" s="29" t="s">
        <v>842</v>
      </c>
      <c r="B1183" s="16" t="str">
        <f>'[1]Мет изделия и стройматериал'!D10333</f>
        <v>Шт</v>
      </c>
      <c r="C1183" s="14">
        <v>0</v>
      </c>
      <c r="D1183" s="2">
        <v>300000</v>
      </c>
      <c r="E1183" s="2">
        <f t="shared" si="33"/>
        <v>0</v>
      </c>
    </row>
    <row r="1184" spans="1:5" ht="11.25" outlineLevel="1">
      <c r="A1184" s="29" t="s">
        <v>843</v>
      </c>
      <c r="B1184" s="16" t="str">
        <f>'[1]Мет изделия и стройматериал'!D10334</f>
        <v>п/м</v>
      </c>
      <c r="C1184" s="14">
        <v>0</v>
      </c>
      <c r="D1184" s="2">
        <v>35000</v>
      </c>
      <c r="E1184" s="2">
        <f t="shared" si="33"/>
        <v>0</v>
      </c>
    </row>
    <row r="1185" spans="1:5" ht="11.25" outlineLevel="1">
      <c r="A1185" s="29" t="s">
        <v>844</v>
      </c>
      <c r="B1185" s="16" t="str">
        <f>'[1]Мет изделия и стройматериал'!D10335</f>
        <v>Шт</v>
      </c>
      <c r="C1185" s="14">
        <v>0</v>
      </c>
      <c r="D1185" s="2">
        <v>15000000</v>
      </c>
      <c r="E1185" s="2">
        <f t="shared" si="33"/>
        <v>0</v>
      </c>
    </row>
    <row r="1186" spans="1:5" ht="11.25" outlineLevel="1">
      <c r="A1186" s="29" t="s">
        <v>845</v>
      </c>
      <c r="B1186" s="16" t="str">
        <f>'[1]Мет изделия и стройматериал'!D10336</f>
        <v>Шт</v>
      </c>
      <c r="C1186" s="14">
        <v>0</v>
      </c>
      <c r="D1186" s="2">
        <v>1500000</v>
      </c>
      <c r="E1186" s="2">
        <f t="shared" si="33"/>
        <v>0</v>
      </c>
    </row>
    <row r="1187" spans="1:5" ht="11.25" outlineLevel="1">
      <c r="A1187" s="29" t="s">
        <v>846</v>
      </c>
      <c r="B1187" s="16" t="str">
        <f>'[1]Мет изделия и стройматериал'!D10339</f>
        <v>Шт</v>
      </c>
      <c r="C1187" s="14">
        <v>0</v>
      </c>
      <c r="D1187" s="2">
        <v>1500000</v>
      </c>
      <c r="E1187" s="2">
        <f t="shared" si="33"/>
        <v>0</v>
      </c>
    </row>
    <row r="1188" spans="1:5" ht="11.25" outlineLevel="1">
      <c r="A1188" s="29" t="s">
        <v>847</v>
      </c>
      <c r="B1188" s="16" t="str">
        <f>'[1]Мет изделия и стройматериал'!D10340</f>
        <v>шт</v>
      </c>
      <c r="C1188" s="14">
        <v>0</v>
      </c>
      <c r="D1188" s="2">
        <v>1700000</v>
      </c>
      <c r="E1188" s="2">
        <f t="shared" si="33"/>
        <v>0</v>
      </c>
    </row>
    <row r="1189" spans="1:5" ht="11.25" outlineLevel="1">
      <c r="A1189" s="29" t="s">
        <v>848</v>
      </c>
      <c r="B1189" s="16" t="str">
        <f>'[1]Мет изделия и стройматериал'!D10342</f>
        <v>Шт</v>
      </c>
      <c r="C1189" s="14">
        <v>0</v>
      </c>
      <c r="D1189" s="2">
        <v>2500000</v>
      </c>
      <c r="E1189" s="2">
        <f t="shared" si="33"/>
        <v>0</v>
      </c>
    </row>
    <row r="1190" spans="1:5" ht="11.25" outlineLevel="1">
      <c r="A1190" s="29" t="s">
        <v>849</v>
      </c>
      <c r="B1190" s="16" t="str">
        <f>'[1]Мет изделия и стройматериал'!D10343</f>
        <v>Шт</v>
      </c>
      <c r="C1190" s="14">
        <v>0</v>
      </c>
      <c r="D1190" s="2">
        <v>50000</v>
      </c>
      <c r="E1190" s="2">
        <f t="shared" si="33"/>
        <v>0</v>
      </c>
    </row>
    <row r="1191" spans="1:5" ht="11.25" outlineLevel="1">
      <c r="A1191" s="29" t="s">
        <v>850</v>
      </c>
      <c r="B1191" s="16" t="str">
        <f>'[1]Мет изделия и стройматериал'!D10344</f>
        <v>ком-т</v>
      </c>
      <c r="C1191" s="14">
        <v>0</v>
      </c>
      <c r="D1191" s="2">
        <v>14500000</v>
      </c>
      <c r="E1191" s="2">
        <f t="shared" si="33"/>
        <v>0</v>
      </c>
    </row>
    <row r="1192" spans="1:5" ht="11.25" outlineLevel="1">
      <c r="A1192" s="29" t="s">
        <v>851</v>
      </c>
      <c r="B1192" s="16" t="str">
        <f>'[1]Мет изделия и стройматериал'!D10345</f>
        <v>Шт</v>
      </c>
      <c r="C1192" s="14">
        <v>0</v>
      </c>
      <c r="D1192" s="2">
        <v>150000</v>
      </c>
      <c r="E1192" s="2">
        <f t="shared" si="33"/>
        <v>0</v>
      </c>
    </row>
    <row r="1193" spans="1:5" ht="11.25" outlineLevel="1">
      <c r="A1193" s="29" t="s">
        <v>852</v>
      </c>
      <c r="B1193" s="16" t="str">
        <f>'[1]Мет изделия и стройматериал'!D10346</f>
        <v>Шт</v>
      </c>
      <c r="C1193" s="14">
        <v>0</v>
      </c>
      <c r="D1193" s="2">
        <v>325000</v>
      </c>
      <c r="E1193" s="2">
        <f t="shared" si="33"/>
        <v>0</v>
      </c>
    </row>
    <row r="1194" spans="1:5" ht="11.25" outlineLevel="1">
      <c r="A1194" s="29" t="s">
        <v>853</v>
      </c>
      <c r="B1194" s="16" t="str">
        <f>'[1]Мет изделия и стройматериал'!D10347</f>
        <v>Шт</v>
      </c>
      <c r="C1194" s="14">
        <v>0</v>
      </c>
      <c r="D1194" s="2">
        <v>1500000</v>
      </c>
      <c r="E1194" s="2">
        <f t="shared" si="33"/>
        <v>0</v>
      </c>
    </row>
    <row r="1195" spans="1:5" ht="11.25" outlineLevel="1">
      <c r="A1195" s="29" t="s">
        <v>854</v>
      </c>
      <c r="B1195" s="16" t="str">
        <f>'[1]Мет изделия и стройматериал'!D10348</f>
        <v>Шт</v>
      </c>
      <c r="C1195" s="14">
        <v>0</v>
      </c>
      <c r="D1195" s="2">
        <v>260000</v>
      </c>
      <c r="E1195" s="2">
        <f t="shared" si="33"/>
        <v>0</v>
      </c>
    </row>
    <row r="1196" spans="1:5" s="4" customFormat="1" ht="11.25">
      <c r="A1196" s="36" t="s">
        <v>855</v>
      </c>
      <c r="B1196" s="17"/>
      <c r="C1196" s="15"/>
      <c r="D1196" s="1"/>
      <c r="E1196" s="1">
        <f>SUM(E1197:E1228)</f>
        <v>24619280</v>
      </c>
    </row>
    <row r="1197" spans="1:5" ht="11.25" outlineLevel="1">
      <c r="A1197" s="29" t="s">
        <v>856</v>
      </c>
      <c r="B1197" s="16" t="str">
        <f>'[1]Мет изделия и стройматериал'!D10383</f>
        <v>Шт</v>
      </c>
      <c r="C1197" s="14">
        <v>4</v>
      </c>
      <c r="D1197" s="2">
        <v>1500000</v>
      </c>
      <c r="E1197" s="2">
        <f t="shared" si="33"/>
        <v>6720000.000000001</v>
      </c>
    </row>
    <row r="1198" spans="1:5" ht="11.25" outlineLevel="1">
      <c r="A1198" s="29" t="s">
        <v>857</v>
      </c>
      <c r="B1198" s="16" t="str">
        <f>'[1]Мет изделия и стройматериал'!D10384</f>
        <v>шт</v>
      </c>
      <c r="C1198" s="14">
        <v>17</v>
      </c>
      <c r="D1198" s="2">
        <v>100000</v>
      </c>
      <c r="E1198" s="2">
        <f t="shared" si="33"/>
        <v>1904000.0000000002</v>
      </c>
    </row>
    <row r="1199" spans="1:5" ht="11.25" outlineLevel="1">
      <c r="A1199" s="29" t="s">
        <v>858</v>
      </c>
      <c r="B1199" s="16" t="str">
        <f>'[1]Мет изделия и стройматериал'!D10385</f>
        <v>Шт</v>
      </c>
      <c r="C1199" s="14">
        <v>15</v>
      </c>
      <c r="D1199" s="2">
        <v>105000</v>
      </c>
      <c r="E1199" s="2">
        <f t="shared" si="33"/>
        <v>1764000.0000000002</v>
      </c>
    </row>
    <row r="1200" spans="1:5" ht="11.25" outlineLevel="1">
      <c r="A1200" s="29" t="s">
        <v>859</v>
      </c>
      <c r="B1200" s="16" t="str">
        <f>'[1]Мет изделия и стройматериал'!D10386</f>
        <v>штук</v>
      </c>
      <c r="C1200" s="14">
        <v>17</v>
      </c>
      <c r="D1200" s="2">
        <v>50000</v>
      </c>
      <c r="E1200" s="2">
        <f aca="true" t="shared" si="34" ref="E1200:E1235">(C1200*D1200)*1.12</f>
        <v>952000.0000000001</v>
      </c>
    </row>
    <row r="1201" spans="1:5" ht="11.25" outlineLevel="1">
      <c r="A1201" s="29" t="s">
        <v>858</v>
      </c>
      <c r="B1201" s="16" t="str">
        <f>'[1]Мет изделия и стройматериал'!D10387</f>
        <v>Шт</v>
      </c>
      <c r="C1201" s="14">
        <v>8</v>
      </c>
      <c r="D1201" s="2">
        <v>105000</v>
      </c>
      <c r="E1201" s="2">
        <f t="shared" si="34"/>
        <v>940800.0000000001</v>
      </c>
    </row>
    <row r="1202" spans="1:5" ht="11.25" outlineLevel="1">
      <c r="A1202" s="29" t="s">
        <v>860</v>
      </c>
      <c r="B1202" s="16" t="str">
        <f>'[1]Мет изделия и стройматериал'!D10388</f>
        <v>штук</v>
      </c>
      <c r="C1202" s="14">
        <v>6</v>
      </c>
      <c r="D1202" s="2">
        <v>100000</v>
      </c>
      <c r="E1202" s="2">
        <f t="shared" si="34"/>
        <v>672000.0000000001</v>
      </c>
    </row>
    <row r="1203" spans="1:5" ht="11.25" outlineLevel="1">
      <c r="A1203" s="29" t="s">
        <v>861</v>
      </c>
      <c r="B1203" s="16" t="str">
        <f>'[1]Мет изделия и стройматериал'!D10389</f>
        <v>штук</v>
      </c>
      <c r="C1203" s="14">
        <v>75</v>
      </c>
      <c r="D1203" s="2">
        <v>8000</v>
      </c>
      <c r="E1203" s="2">
        <f t="shared" si="34"/>
        <v>672000.0000000001</v>
      </c>
    </row>
    <row r="1204" spans="1:5" ht="11.25" outlineLevel="1">
      <c r="A1204" s="29" t="s">
        <v>862</v>
      </c>
      <c r="B1204" s="16" t="str">
        <f>'[1]Мет изделия и стройматериал'!D10390</f>
        <v>штук</v>
      </c>
      <c r="C1204" s="14">
        <v>8</v>
      </c>
      <c r="D1204" s="2">
        <v>80000</v>
      </c>
      <c r="E1204" s="2">
        <f t="shared" si="34"/>
        <v>716800.0000000001</v>
      </c>
    </row>
    <row r="1205" spans="1:5" ht="11.25" outlineLevel="1">
      <c r="A1205" s="29" t="s">
        <v>863</v>
      </c>
      <c r="B1205" s="16" t="str">
        <f>'[1]Мет изделия и стройматериал'!D10391</f>
        <v>шт</v>
      </c>
      <c r="C1205" s="14">
        <v>6</v>
      </c>
      <c r="D1205" s="2">
        <v>95000</v>
      </c>
      <c r="E1205" s="2">
        <f t="shared" si="34"/>
        <v>638400.0000000001</v>
      </c>
    </row>
    <row r="1206" spans="1:5" ht="11.25" outlineLevel="1">
      <c r="A1206" s="29" t="s">
        <v>863</v>
      </c>
      <c r="B1206" s="16" t="str">
        <f>'[1]Мет изделия и стройматериал'!D10392</f>
        <v>шт</v>
      </c>
      <c r="C1206" s="14">
        <v>6</v>
      </c>
      <c r="D1206" s="2">
        <v>95000</v>
      </c>
      <c r="E1206" s="2">
        <f t="shared" si="34"/>
        <v>638400.0000000001</v>
      </c>
    </row>
    <row r="1207" spans="1:5" ht="11.25" outlineLevel="1">
      <c r="A1207" s="29" t="s">
        <v>864</v>
      </c>
      <c r="B1207" s="16" t="str">
        <f>'[1]Мет изделия и стройматериал'!D10393</f>
        <v>штук</v>
      </c>
      <c r="C1207" s="14">
        <v>24</v>
      </c>
      <c r="D1207" s="2">
        <v>22000</v>
      </c>
      <c r="E1207" s="2">
        <f t="shared" si="34"/>
        <v>591360</v>
      </c>
    </row>
    <row r="1208" spans="1:5" ht="11.25" outlineLevel="1">
      <c r="A1208" s="29" t="s">
        <v>862</v>
      </c>
      <c r="B1208" s="16" t="str">
        <f>'[1]Мет изделия и стройматериал'!D10394</f>
        <v>штук</v>
      </c>
      <c r="C1208" s="14">
        <v>6</v>
      </c>
      <c r="D1208" s="2">
        <v>80000</v>
      </c>
      <c r="E1208" s="2">
        <f t="shared" si="34"/>
        <v>537600</v>
      </c>
    </row>
    <row r="1209" spans="1:5" ht="11.25" outlineLevel="1">
      <c r="A1209" s="29" t="s">
        <v>862</v>
      </c>
      <c r="B1209" s="16" t="str">
        <f>'[1]Мет изделия и стройматериал'!D10395</f>
        <v>штук</v>
      </c>
      <c r="C1209" s="14">
        <v>6</v>
      </c>
      <c r="D1209" s="2">
        <v>80000</v>
      </c>
      <c r="E1209" s="2">
        <f t="shared" si="34"/>
        <v>537600</v>
      </c>
    </row>
    <row r="1210" spans="1:5" ht="11.25" outlineLevel="1">
      <c r="A1210" s="29" t="s">
        <v>865</v>
      </c>
      <c r="B1210" s="16" t="str">
        <f>'[1]Мет изделия и стройматериал'!D10396</f>
        <v>Шт</v>
      </c>
      <c r="C1210" s="14">
        <v>15</v>
      </c>
      <c r="D1210" s="2">
        <v>32000</v>
      </c>
      <c r="E1210" s="2">
        <f t="shared" si="34"/>
        <v>537600</v>
      </c>
    </row>
    <row r="1211" spans="1:5" ht="11.25" outlineLevel="1">
      <c r="A1211" s="29" t="s">
        <v>866</v>
      </c>
      <c r="B1211" s="16" t="str">
        <f>'[1]Мет изделия и стройматериал'!D10397</f>
        <v>штук</v>
      </c>
      <c r="C1211" s="14">
        <v>25</v>
      </c>
      <c r="D1211" s="2">
        <v>18000</v>
      </c>
      <c r="E1211" s="2">
        <f t="shared" si="34"/>
        <v>504000.00000000006</v>
      </c>
    </row>
    <row r="1212" spans="1:5" ht="11.25" outlineLevel="1">
      <c r="A1212" s="29" t="s">
        <v>867</v>
      </c>
      <c r="B1212" s="16" t="str">
        <f>'[1]Мет изделия и стройматериал'!D10398</f>
        <v>штук</v>
      </c>
      <c r="C1212" s="14">
        <v>6</v>
      </c>
      <c r="D1212" s="2">
        <v>70000</v>
      </c>
      <c r="E1212" s="2">
        <f t="shared" si="34"/>
        <v>470400.00000000006</v>
      </c>
    </row>
    <row r="1213" spans="1:5" ht="11.25" outlineLevel="1">
      <c r="A1213" s="29" t="s">
        <v>867</v>
      </c>
      <c r="B1213" s="16" t="str">
        <f>'[1]Мет изделия и стройматериал'!D10399</f>
        <v>штук</v>
      </c>
      <c r="C1213" s="14">
        <v>6</v>
      </c>
      <c r="D1213" s="2">
        <v>70000</v>
      </c>
      <c r="E1213" s="2">
        <f t="shared" si="34"/>
        <v>470400.00000000006</v>
      </c>
    </row>
    <row r="1214" spans="1:5" ht="11.25" outlineLevel="1">
      <c r="A1214" s="29" t="s">
        <v>862</v>
      </c>
      <c r="B1214" s="16" t="str">
        <f>'[1]Мет изделия и стройматериал'!D10400</f>
        <v>штук</v>
      </c>
      <c r="C1214" s="14">
        <v>5</v>
      </c>
      <c r="D1214" s="2">
        <v>80000</v>
      </c>
      <c r="E1214" s="2">
        <f t="shared" si="34"/>
        <v>448000.00000000006</v>
      </c>
    </row>
    <row r="1215" spans="1:5" ht="11.25" outlineLevel="1">
      <c r="A1215" s="29" t="s">
        <v>868</v>
      </c>
      <c r="B1215" s="16" t="str">
        <f>'[1]Мет изделия и стройматериал'!D10401</f>
        <v>штук</v>
      </c>
      <c r="C1215" s="14">
        <v>5</v>
      </c>
      <c r="D1215" s="2">
        <v>80000</v>
      </c>
      <c r="E1215" s="2">
        <f t="shared" si="34"/>
        <v>448000.00000000006</v>
      </c>
    </row>
    <row r="1216" spans="1:5" ht="11.25" outlineLevel="1">
      <c r="A1216" s="29" t="s">
        <v>869</v>
      </c>
      <c r="B1216" s="16" t="str">
        <f>'[1]Мет изделия и стройматериал'!D10402</f>
        <v>штук</v>
      </c>
      <c r="C1216" s="14">
        <v>5</v>
      </c>
      <c r="D1216" s="2">
        <v>80000</v>
      </c>
      <c r="E1216" s="2">
        <f t="shared" si="34"/>
        <v>448000.00000000006</v>
      </c>
    </row>
    <row r="1217" spans="1:5" ht="11.25" outlineLevel="1">
      <c r="A1217" s="29" t="s">
        <v>870</v>
      </c>
      <c r="B1217" s="16" t="str">
        <f>'[1]Мет изделия и стройматериал'!D10403</f>
        <v>Шт</v>
      </c>
      <c r="C1217" s="14">
        <v>37</v>
      </c>
      <c r="D1217" s="2">
        <v>10500</v>
      </c>
      <c r="E1217" s="2">
        <f t="shared" si="34"/>
        <v>435120.00000000006</v>
      </c>
    </row>
    <row r="1218" spans="1:5" ht="11.25" outlineLevel="1">
      <c r="A1218" s="29" t="s">
        <v>867</v>
      </c>
      <c r="B1218" s="16" t="str">
        <f>'[1]Мет изделия и стройматериал'!D10404</f>
        <v>штук</v>
      </c>
      <c r="C1218" s="14">
        <v>5</v>
      </c>
      <c r="D1218" s="2">
        <v>70000</v>
      </c>
      <c r="E1218" s="2">
        <f t="shared" si="34"/>
        <v>392000.00000000006</v>
      </c>
    </row>
    <row r="1219" spans="1:5" ht="11.25" outlineLevel="1">
      <c r="A1219" s="29" t="s">
        <v>871</v>
      </c>
      <c r="B1219" s="16" t="str">
        <f>'[1]Мет изделия и стройматериал'!D10405</f>
        <v>Шт</v>
      </c>
      <c r="C1219" s="14">
        <v>17</v>
      </c>
      <c r="D1219" s="2">
        <v>20000</v>
      </c>
      <c r="E1219" s="2">
        <f t="shared" si="34"/>
        <v>380800.00000000006</v>
      </c>
    </row>
    <row r="1220" spans="1:5" ht="11.25" outlineLevel="1">
      <c r="A1220" s="29" t="s">
        <v>859</v>
      </c>
      <c r="B1220" s="16" t="str">
        <f>'[1]Мет изделия и стройматериал'!D10406</f>
        <v>штук</v>
      </c>
      <c r="C1220" s="14">
        <v>6</v>
      </c>
      <c r="D1220" s="2">
        <v>50000</v>
      </c>
      <c r="E1220" s="2">
        <f t="shared" si="34"/>
        <v>336000.00000000006</v>
      </c>
    </row>
    <row r="1221" spans="1:5" ht="11.25" outlineLevel="1">
      <c r="A1221" s="29" t="s">
        <v>872</v>
      </c>
      <c r="B1221" s="16" t="str">
        <f>'[1]Мет изделия и стройматериал'!D10407</f>
        <v>штук</v>
      </c>
      <c r="C1221" s="14">
        <v>6</v>
      </c>
      <c r="D1221" s="2">
        <v>50000</v>
      </c>
      <c r="E1221" s="2">
        <f t="shared" si="34"/>
        <v>336000.00000000006</v>
      </c>
    </row>
    <row r="1222" spans="1:5" ht="11.25" outlineLevel="1">
      <c r="A1222" s="29" t="s">
        <v>859</v>
      </c>
      <c r="B1222" s="16" t="str">
        <f>'[1]Мет изделия и стройматериал'!D10408</f>
        <v>штук</v>
      </c>
      <c r="C1222" s="14">
        <v>6</v>
      </c>
      <c r="D1222" s="2">
        <v>50000</v>
      </c>
      <c r="E1222" s="2">
        <f t="shared" si="34"/>
        <v>336000.00000000006</v>
      </c>
    </row>
    <row r="1223" spans="1:5" ht="11.25" outlineLevel="1">
      <c r="A1223" s="29" t="s">
        <v>872</v>
      </c>
      <c r="B1223" s="16" t="str">
        <f>'[1]Мет изделия и стройматериал'!D10409</f>
        <v>штук</v>
      </c>
      <c r="C1223" s="14">
        <v>6</v>
      </c>
      <c r="D1223" s="2">
        <v>50000</v>
      </c>
      <c r="E1223" s="2">
        <f t="shared" si="34"/>
        <v>336000.00000000006</v>
      </c>
    </row>
    <row r="1224" spans="1:5" ht="11.25" outlineLevel="1">
      <c r="A1224" s="29" t="s">
        <v>873</v>
      </c>
      <c r="B1224" s="16" t="str">
        <f>'[1]Мет изделия и стройматериал'!D10410</f>
        <v>штук</v>
      </c>
      <c r="C1224" s="14">
        <v>30</v>
      </c>
      <c r="D1224" s="2">
        <v>10000</v>
      </c>
      <c r="E1224" s="2">
        <f t="shared" si="34"/>
        <v>336000.00000000006</v>
      </c>
    </row>
    <row r="1225" spans="1:5" ht="11.25" outlineLevel="1">
      <c r="A1225" s="29" t="s">
        <v>874</v>
      </c>
      <c r="B1225" s="16" t="str">
        <f>'[1]Мет изделия и стройматериал'!D10411</f>
        <v>штук</v>
      </c>
      <c r="C1225" s="14">
        <v>5</v>
      </c>
      <c r="D1225" s="2">
        <v>50000</v>
      </c>
      <c r="E1225" s="2">
        <f t="shared" si="34"/>
        <v>280000</v>
      </c>
    </row>
    <row r="1226" spans="1:5" ht="11.25" outlineLevel="1">
      <c r="A1226" s="29" t="s">
        <v>874</v>
      </c>
      <c r="B1226" s="16" t="str">
        <f>'[1]Мет изделия и стройматериал'!D10412</f>
        <v>штук</v>
      </c>
      <c r="C1226" s="14">
        <v>5</v>
      </c>
      <c r="D1226" s="2">
        <v>50000</v>
      </c>
      <c r="E1226" s="2">
        <f t="shared" si="34"/>
        <v>280000</v>
      </c>
    </row>
    <row r="1227" spans="1:5" ht="11.25" outlineLevel="1">
      <c r="A1227" s="29" t="s">
        <v>859</v>
      </c>
      <c r="B1227" s="16" t="str">
        <f>'[1]Мет изделия и стройматериал'!D10413</f>
        <v>штук</v>
      </c>
      <c r="C1227" s="14">
        <v>5</v>
      </c>
      <c r="D1227" s="2">
        <v>50000</v>
      </c>
      <c r="E1227" s="2">
        <f t="shared" si="34"/>
        <v>280000</v>
      </c>
    </row>
    <row r="1228" spans="1:5" ht="11.25" outlineLevel="1">
      <c r="A1228" s="29" t="s">
        <v>872</v>
      </c>
      <c r="B1228" s="16" t="str">
        <f>'[1]Мет изделия и стройматериал'!D10414</f>
        <v>штук</v>
      </c>
      <c r="C1228" s="14">
        <v>5</v>
      </c>
      <c r="D1228" s="2">
        <v>50000</v>
      </c>
      <c r="E1228" s="2">
        <f t="shared" si="34"/>
        <v>280000</v>
      </c>
    </row>
    <row r="1229" spans="1:5" s="4" customFormat="1" ht="11.25">
      <c r="A1229" s="30" t="s">
        <v>875</v>
      </c>
      <c r="B1229" s="17"/>
      <c r="C1229" s="15"/>
      <c r="D1229" s="1"/>
      <c r="E1229" s="1">
        <f>SUM(E1230:E1238)</f>
        <v>9022405340.869568</v>
      </c>
    </row>
    <row r="1230" spans="1:5" ht="11.25">
      <c r="A1230" s="29" t="s">
        <v>876</v>
      </c>
      <c r="B1230" s="16" t="str">
        <f>'[1]ГСМ и РТИ'!D13</f>
        <v>тн</v>
      </c>
      <c r="C1230" s="14">
        <v>420</v>
      </c>
      <c r="D1230" s="2">
        <v>13565217.39130435</v>
      </c>
      <c r="E1230" s="2">
        <f t="shared" si="34"/>
        <v>6381078260.869567</v>
      </c>
    </row>
    <row r="1231" spans="1:5" ht="11.25">
      <c r="A1231" s="29" t="s">
        <v>877</v>
      </c>
      <c r="B1231" s="16" t="str">
        <f>'[1]ГСМ и РТИ'!D14</f>
        <v>кг</v>
      </c>
      <c r="C1231" s="14">
        <v>6000</v>
      </c>
      <c r="D1231" s="2">
        <v>129800</v>
      </c>
      <c r="E1231" s="2">
        <f t="shared" si="34"/>
        <v>872256000.0000001</v>
      </c>
    </row>
    <row r="1232" spans="1:5" ht="11.25">
      <c r="A1232" s="29" t="s">
        <v>878</v>
      </c>
      <c r="B1232" s="16" t="str">
        <f>'[1]ГСМ и РТИ'!D15</f>
        <v>ТН</v>
      </c>
      <c r="C1232" s="14">
        <v>6.375</v>
      </c>
      <c r="D1232" s="2">
        <v>140000000</v>
      </c>
      <c r="E1232" s="2">
        <f t="shared" si="34"/>
        <v>999600000.0000001</v>
      </c>
    </row>
    <row r="1233" spans="1:5" ht="11.25">
      <c r="A1233" s="29" t="s">
        <v>879</v>
      </c>
      <c r="B1233" s="16" t="str">
        <f>'[1]ГСМ и РТИ'!D17</f>
        <v>тн</v>
      </c>
      <c r="C1233" s="14">
        <v>75</v>
      </c>
      <c r="D1233" s="2">
        <v>5500000</v>
      </c>
      <c r="E1233" s="2">
        <f t="shared" si="34"/>
        <v>462000000.00000006</v>
      </c>
    </row>
    <row r="1234" spans="1:5" ht="11.25">
      <c r="A1234" s="29" t="s">
        <v>880</v>
      </c>
      <c r="B1234" s="16" t="str">
        <f>'[1]ГСМ и РТИ'!D22</f>
        <v>ТН</v>
      </c>
      <c r="C1234" s="14">
        <v>18.2125</v>
      </c>
      <c r="D1234" s="2">
        <v>11500000</v>
      </c>
      <c r="E1234" s="2">
        <f t="shared" si="34"/>
        <v>234577000</v>
      </c>
    </row>
    <row r="1235" spans="1:5" ht="11.25">
      <c r="A1235" s="29" t="s">
        <v>881</v>
      </c>
      <c r="B1235" s="16" t="str">
        <f>'[1]ГСМ и РТИ'!D54</f>
        <v>кг</v>
      </c>
      <c r="C1235" s="14">
        <v>66400</v>
      </c>
      <c r="D1235" s="2">
        <v>475</v>
      </c>
      <c r="E1235" s="2">
        <f t="shared" si="34"/>
        <v>35324800</v>
      </c>
    </row>
    <row r="1236" spans="1:5" ht="11.25">
      <c r="A1236" s="29" t="s">
        <v>883</v>
      </c>
      <c r="B1236" s="16" t="str">
        <f>'[1]ГСМ и РТИ'!D63</f>
        <v>литр</v>
      </c>
      <c r="C1236" s="14">
        <v>1000</v>
      </c>
      <c r="D1236" s="2">
        <v>18800</v>
      </c>
      <c r="E1236" s="2">
        <f>(C1236*D1236)*1.12</f>
        <v>21056000.000000004</v>
      </c>
    </row>
    <row r="1237" spans="1:5" ht="11.25">
      <c r="A1237" s="29" t="s">
        <v>884</v>
      </c>
      <c r="B1237" s="16" t="str">
        <f>'[1]ГСМ и РТИ'!D97</f>
        <v>кг</v>
      </c>
      <c r="C1237" s="14">
        <v>75</v>
      </c>
      <c r="D1237" s="2">
        <v>96000</v>
      </c>
      <c r="E1237" s="2">
        <f>(C1237*D1237)*1.12</f>
        <v>8064000.000000001</v>
      </c>
    </row>
    <row r="1238" spans="1:5" ht="11.25">
      <c r="A1238" s="29" t="s">
        <v>882</v>
      </c>
      <c r="B1238" s="16" t="str">
        <f>'[1]ГСМ и РТИ'!D107</f>
        <v>Шт</v>
      </c>
      <c r="C1238" s="14">
        <v>80</v>
      </c>
      <c r="D1238" s="2">
        <v>94300</v>
      </c>
      <c r="E1238" s="2">
        <f>(C1238*D1238)*1.12</f>
        <v>8449280</v>
      </c>
    </row>
    <row r="1239" spans="1:5" s="4" customFormat="1" ht="11.25">
      <c r="A1239" s="30" t="s">
        <v>885</v>
      </c>
      <c r="B1239" s="17"/>
      <c r="C1239" s="15"/>
      <c r="D1239" s="1"/>
      <c r="E1239" s="1">
        <f>SUM(E1240:E1254)</f>
        <v>739999680.0000001</v>
      </c>
    </row>
    <row r="1240" spans="1:5" ht="11.25">
      <c r="A1240" s="29" t="s">
        <v>886</v>
      </c>
      <c r="B1240" s="16" t="str">
        <f>'[1]ГСМ и РТИ'!D319</f>
        <v>Шт</v>
      </c>
      <c r="C1240" s="14">
        <v>50</v>
      </c>
      <c r="D1240" s="2">
        <v>3000000</v>
      </c>
      <c r="E1240" s="2">
        <f aca="true" t="shared" si="35" ref="E1240:E1257">(C1240*D1240)*1.12</f>
        <v>168000000.00000003</v>
      </c>
    </row>
    <row r="1241" spans="1:5" ht="11.25">
      <c r="A1241" s="29" t="s">
        <v>887</v>
      </c>
      <c r="B1241" s="16" t="str">
        <f>'[1]ГСМ и РТИ'!D326</f>
        <v>шт</v>
      </c>
      <c r="C1241" s="14">
        <v>16</v>
      </c>
      <c r="D1241" s="2">
        <v>10000000</v>
      </c>
      <c r="E1241" s="2">
        <f t="shared" si="35"/>
        <v>179200000.00000003</v>
      </c>
    </row>
    <row r="1242" spans="1:5" ht="11.25">
      <c r="A1242" s="29" t="s">
        <v>888</v>
      </c>
      <c r="B1242" s="16" t="str">
        <f>'[1]ГСМ и РТИ'!D328</f>
        <v>Шт</v>
      </c>
      <c r="C1242" s="14">
        <v>60</v>
      </c>
      <c r="D1242" s="2">
        <v>1100000</v>
      </c>
      <c r="E1242" s="2">
        <f t="shared" si="35"/>
        <v>73920000</v>
      </c>
    </row>
    <row r="1243" spans="1:5" ht="11.25">
      <c r="A1243" s="29" t="s">
        <v>889</v>
      </c>
      <c r="B1243" s="16" t="str">
        <f>'[1]ГСМ и РТИ'!D336</f>
        <v>Шт</v>
      </c>
      <c r="C1243" s="14">
        <v>3</v>
      </c>
      <c r="D1243" s="2">
        <v>2000000</v>
      </c>
      <c r="E1243" s="2">
        <f t="shared" si="35"/>
        <v>6720000.000000001</v>
      </c>
    </row>
    <row r="1244" spans="1:5" ht="11.25">
      <c r="A1244" s="29" t="s">
        <v>890</v>
      </c>
      <c r="B1244" s="16" t="str">
        <f>'[1]ГСМ и РТИ'!D401</f>
        <v>Шт</v>
      </c>
      <c r="C1244" s="14">
        <v>1</v>
      </c>
      <c r="D1244" s="2">
        <v>65000000</v>
      </c>
      <c r="E1244" s="2">
        <f t="shared" si="35"/>
        <v>72800000</v>
      </c>
    </row>
    <row r="1245" spans="1:5" ht="11.25">
      <c r="A1245" s="29" t="s">
        <v>891</v>
      </c>
      <c r="B1245" s="16" t="str">
        <f>'[1]ГСМ и РТИ'!D421</f>
        <v>Шт</v>
      </c>
      <c r="C1245" s="14">
        <v>10</v>
      </c>
      <c r="D1245" s="2">
        <v>5000000</v>
      </c>
      <c r="E1245" s="2">
        <f t="shared" si="35"/>
        <v>56000000.00000001</v>
      </c>
    </row>
    <row r="1246" spans="1:5" ht="11.25">
      <c r="A1246" s="29" t="s">
        <v>892</v>
      </c>
      <c r="B1246" s="16" t="str">
        <f>'[1]ГСМ и РТИ'!D425</f>
        <v>Шт</v>
      </c>
      <c r="C1246" s="14">
        <v>1</v>
      </c>
      <c r="D1246" s="2">
        <v>25000000</v>
      </c>
      <c r="E1246" s="2">
        <f t="shared" si="35"/>
        <v>28000000.000000004</v>
      </c>
    </row>
    <row r="1247" spans="1:5" ht="22.5">
      <c r="A1247" s="29" t="s">
        <v>893</v>
      </c>
      <c r="B1247" s="16" t="str">
        <f>'[1]ГСМ и РТИ'!D427</f>
        <v>Шт</v>
      </c>
      <c r="C1247" s="14">
        <v>1</v>
      </c>
      <c r="D1247" s="2">
        <v>50000000</v>
      </c>
      <c r="E1247" s="2">
        <f t="shared" si="35"/>
        <v>56000000.00000001</v>
      </c>
    </row>
    <row r="1248" spans="1:5" ht="11.25">
      <c r="A1248" s="29" t="s">
        <v>894</v>
      </c>
      <c r="B1248" s="16" t="str">
        <f>'[1]ГСМ и РТИ'!D483</f>
        <v>Шт</v>
      </c>
      <c r="C1248" s="14">
        <v>5</v>
      </c>
      <c r="D1248" s="2">
        <v>2500000</v>
      </c>
      <c r="E1248" s="2">
        <f t="shared" si="35"/>
        <v>14000000.000000002</v>
      </c>
    </row>
    <row r="1249" spans="1:5" ht="11.25">
      <c r="A1249" s="29" t="s">
        <v>894</v>
      </c>
      <c r="B1249" s="16" t="str">
        <f>'[1]ГСМ и РТИ'!D484</f>
        <v>Шт</v>
      </c>
      <c r="C1249" s="14">
        <v>5</v>
      </c>
      <c r="D1249" s="2">
        <v>2500000</v>
      </c>
      <c r="E1249" s="2">
        <f t="shared" si="35"/>
        <v>14000000.000000002</v>
      </c>
    </row>
    <row r="1250" spans="1:5" ht="22.5">
      <c r="A1250" s="29" t="s">
        <v>895</v>
      </c>
      <c r="B1250" s="16" t="str">
        <f>'[1]ГСМ и РТИ'!D523</f>
        <v>Шт</v>
      </c>
      <c r="C1250" s="14">
        <v>2</v>
      </c>
      <c r="D1250" s="2">
        <v>8766000</v>
      </c>
      <c r="E1250" s="2">
        <f t="shared" si="35"/>
        <v>19635840.000000004</v>
      </c>
    </row>
    <row r="1251" spans="1:5" ht="22.5">
      <c r="A1251" s="29" t="s">
        <v>896</v>
      </c>
      <c r="B1251" s="16" t="str">
        <f>'[1]ГСМ и РТИ'!D524</f>
        <v>Шт</v>
      </c>
      <c r="C1251" s="14">
        <v>2</v>
      </c>
      <c r="D1251" s="2">
        <v>8766000</v>
      </c>
      <c r="E1251" s="2">
        <f t="shared" si="35"/>
        <v>19635840.000000004</v>
      </c>
    </row>
    <row r="1252" spans="1:5" ht="11.25">
      <c r="A1252" s="29" t="s">
        <v>897</v>
      </c>
      <c r="B1252" s="16" t="str">
        <f>'[1]ГСМ и РТИ'!D534</f>
        <v>Шт</v>
      </c>
      <c r="C1252" s="14">
        <v>2</v>
      </c>
      <c r="D1252" s="2">
        <v>8000000</v>
      </c>
      <c r="E1252" s="2">
        <f t="shared" si="35"/>
        <v>17920000</v>
      </c>
    </row>
    <row r="1253" spans="1:5" ht="11.25">
      <c r="A1253" s="29" t="s">
        <v>898</v>
      </c>
      <c r="B1253" s="16" t="str">
        <f>'[1]ГСМ и РТИ'!D535</f>
        <v>Шт</v>
      </c>
      <c r="C1253" s="14">
        <v>3</v>
      </c>
      <c r="D1253" s="2">
        <v>2550000</v>
      </c>
      <c r="E1253" s="2">
        <f t="shared" si="35"/>
        <v>8568000</v>
      </c>
    </row>
    <row r="1254" spans="1:5" ht="22.5">
      <c r="A1254" s="29" t="s">
        <v>899</v>
      </c>
      <c r="B1254" s="16" t="str">
        <f>'[1]ГСМ и РТИ'!D600</f>
        <v>Шт</v>
      </c>
      <c r="C1254" s="14">
        <v>2</v>
      </c>
      <c r="D1254" s="2">
        <v>2500000</v>
      </c>
      <c r="E1254" s="2">
        <f t="shared" si="35"/>
        <v>5600000.000000001</v>
      </c>
    </row>
    <row r="1255" spans="1:5" ht="11.25">
      <c r="A1255" s="27" t="s">
        <v>900</v>
      </c>
      <c r="B1255" s="16" t="s">
        <v>901</v>
      </c>
      <c r="C1255" s="14">
        <v>265600</v>
      </c>
      <c r="D1255" s="2">
        <v>12173</v>
      </c>
      <c r="E1255" s="2">
        <f t="shared" si="35"/>
        <v>3621126656.0000005</v>
      </c>
    </row>
    <row r="1256" spans="1:5" ht="11.25">
      <c r="A1256" s="27" t="s">
        <v>902</v>
      </c>
      <c r="B1256" s="16" t="s">
        <v>6</v>
      </c>
      <c r="C1256" s="14">
        <v>20</v>
      </c>
      <c r="D1256" s="2">
        <v>18000000</v>
      </c>
      <c r="E1256" s="2">
        <f t="shared" si="35"/>
        <v>403200000.00000006</v>
      </c>
    </row>
    <row r="1257" spans="1:5" ht="11.25">
      <c r="A1257" s="27" t="s">
        <v>903</v>
      </c>
      <c r="B1257" s="16" t="s">
        <v>116</v>
      </c>
      <c r="C1257" s="14">
        <v>120000</v>
      </c>
      <c r="D1257" s="2">
        <v>2875</v>
      </c>
      <c r="E1257" s="2">
        <f t="shared" si="35"/>
        <v>386400000.00000006</v>
      </c>
    </row>
    <row r="1258" spans="1:5" ht="11.25">
      <c r="A1258" s="27" t="s">
        <v>904</v>
      </c>
      <c r="B1258" s="16" t="s">
        <v>104</v>
      </c>
      <c r="C1258" s="14">
        <v>500</v>
      </c>
      <c r="D1258" s="2">
        <v>260000</v>
      </c>
      <c r="E1258" s="2">
        <f aca="true" t="shared" si="36" ref="E1258:E1316">(C1258*D1258)*1.12</f>
        <v>145600000</v>
      </c>
    </row>
    <row r="1259" spans="1:5" ht="11.25">
      <c r="A1259" s="27" t="s">
        <v>905</v>
      </c>
      <c r="B1259" s="16" t="s">
        <v>220</v>
      </c>
      <c r="C1259" s="14">
        <v>300</v>
      </c>
      <c r="D1259" s="2">
        <v>472650</v>
      </c>
      <c r="E1259" s="2">
        <f t="shared" si="36"/>
        <v>158810400.00000003</v>
      </c>
    </row>
    <row r="1260" spans="1:5" ht="11.25">
      <c r="A1260" s="27" t="s">
        <v>906</v>
      </c>
      <c r="B1260" s="16" t="s">
        <v>54</v>
      </c>
      <c r="C1260" s="14">
        <v>1500</v>
      </c>
      <c r="D1260" s="2">
        <v>98390</v>
      </c>
      <c r="E1260" s="2">
        <f t="shared" si="36"/>
        <v>165295200.00000003</v>
      </c>
    </row>
    <row r="1261" spans="1:5" ht="11.25">
      <c r="A1261" s="27" t="s">
        <v>907</v>
      </c>
      <c r="B1261" s="16" t="s">
        <v>104</v>
      </c>
      <c r="C1261" s="14">
        <v>500</v>
      </c>
      <c r="D1261" s="2">
        <v>397000</v>
      </c>
      <c r="E1261" s="2">
        <f t="shared" si="36"/>
        <v>222320000.00000003</v>
      </c>
    </row>
    <row r="1262" spans="1:5" ht="11.25">
      <c r="A1262" s="27" t="s">
        <v>908</v>
      </c>
      <c r="B1262" s="16" t="s">
        <v>909</v>
      </c>
      <c r="C1262" s="14">
        <v>500</v>
      </c>
      <c r="D1262" s="2">
        <v>320000</v>
      </c>
      <c r="E1262" s="2">
        <f t="shared" si="36"/>
        <v>179200000.00000003</v>
      </c>
    </row>
    <row r="1263" spans="1:5" ht="11.25">
      <c r="A1263" s="27" t="s">
        <v>910</v>
      </c>
      <c r="B1263" s="16" t="s">
        <v>220</v>
      </c>
      <c r="C1263" s="14">
        <v>200</v>
      </c>
      <c r="D1263" s="2">
        <v>496500</v>
      </c>
      <c r="E1263" s="2">
        <f t="shared" si="36"/>
        <v>111216000.00000001</v>
      </c>
    </row>
    <row r="1264" spans="1:5" ht="11.25">
      <c r="A1264" s="27" t="s">
        <v>911</v>
      </c>
      <c r="B1264" s="16" t="s">
        <v>116</v>
      </c>
      <c r="C1264" s="14">
        <v>600</v>
      </c>
      <c r="D1264" s="2">
        <v>178000</v>
      </c>
      <c r="E1264" s="2">
        <f t="shared" si="36"/>
        <v>119616000.00000001</v>
      </c>
    </row>
    <row r="1265" spans="1:5" ht="11.25">
      <c r="A1265" s="27" t="s">
        <v>908</v>
      </c>
      <c r="B1265" s="16" t="s">
        <v>909</v>
      </c>
      <c r="C1265" s="14">
        <v>250</v>
      </c>
      <c r="D1265" s="2">
        <v>502660</v>
      </c>
      <c r="E1265" s="2">
        <f t="shared" si="36"/>
        <v>140744800</v>
      </c>
    </row>
    <row r="1266" spans="1:5" ht="11.25">
      <c r="A1266" s="27" t="s">
        <v>912</v>
      </c>
      <c r="B1266" s="16" t="s">
        <v>116</v>
      </c>
      <c r="C1266" s="14">
        <v>200</v>
      </c>
      <c r="D1266" s="2">
        <v>250000</v>
      </c>
      <c r="E1266" s="2">
        <f t="shared" si="36"/>
        <v>56000000.00000001</v>
      </c>
    </row>
    <row r="1267" spans="1:5" ht="22.5">
      <c r="A1267" s="27" t="s">
        <v>913</v>
      </c>
      <c r="B1267" s="16" t="s">
        <v>116</v>
      </c>
      <c r="C1267" s="14">
        <v>2</v>
      </c>
      <c r="D1267" s="2">
        <v>39565500</v>
      </c>
      <c r="E1267" s="2">
        <f t="shared" si="36"/>
        <v>88626720.00000001</v>
      </c>
    </row>
    <row r="1268" spans="1:5" ht="11.25">
      <c r="A1268" s="27" t="s">
        <v>914</v>
      </c>
      <c r="B1268" s="16" t="s">
        <v>54</v>
      </c>
      <c r="C1268" s="14">
        <v>1200</v>
      </c>
      <c r="D1268" s="2">
        <v>65625</v>
      </c>
      <c r="E1268" s="2">
        <f t="shared" si="36"/>
        <v>88200000.00000001</v>
      </c>
    </row>
    <row r="1269" spans="1:5" ht="11.25">
      <c r="A1269" s="27" t="s">
        <v>915</v>
      </c>
      <c r="B1269" s="16" t="s">
        <v>220</v>
      </c>
      <c r="C1269" s="14">
        <v>200</v>
      </c>
      <c r="D1269" s="2">
        <v>374900</v>
      </c>
      <c r="E1269" s="2">
        <f t="shared" si="36"/>
        <v>83977600.00000001</v>
      </c>
    </row>
    <row r="1270" spans="1:5" ht="11.25">
      <c r="A1270" s="27" t="s">
        <v>910</v>
      </c>
      <c r="B1270" s="16" t="s">
        <v>220</v>
      </c>
      <c r="C1270" s="14">
        <v>200</v>
      </c>
      <c r="D1270" s="2">
        <v>496500</v>
      </c>
      <c r="E1270" s="2">
        <f t="shared" si="36"/>
        <v>111216000.00000001</v>
      </c>
    </row>
    <row r="1271" spans="1:5" ht="11.25">
      <c r="A1271" s="27" t="s">
        <v>916</v>
      </c>
      <c r="B1271" s="16" t="s">
        <v>54</v>
      </c>
      <c r="C1271" s="14">
        <v>150</v>
      </c>
      <c r="D1271" s="2">
        <v>280797</v>
      </c>
      <c r="E1271" s="2">
        <f t="shared" si="36"/>
        <v>47173896.00000001</v>
      </c>
    </row>
    <row r="1272" spans="1:5" ht="11.25">
      <c r="A1272" s="27" t="s">
        <v>917</v>
      </c>
      <c r="B1272" s="16" t="s">
        <v>220</v>
      </c>
      <c r="C1272" s="14">
        <v>200</v>
      </c>
      <c r="D1272" s="2">
        <v>684790</v>
      </c>
      <c r="E1272" s="2">
        <f t="shared" si="36"/>
        <v>153392960</v>
      </c>
    </row>
    <row r="1273" spans="1:5" ht="11.25">
      <c r="A1273" s="27" t="s">
        <v>918</v>
      </c>
      <c r="B1273" s="16" t="s">
        <v>909</v>
      </c>
      <c r="C1273" s="14">
        <v>40</v>
      </c>
      <c r="D1273" s="2">
        <v>1589753</v>
      </c>
      <c r="E1273" s="2">
        <f t="shared" si="36"/>
        <v>71220934.4</v>
      </c>
    </row>
    <row r="1274" spans="1:5" ht="11.25">
      <c r="A1274" s="27" t="s">
        <v>919</v>
      </c>
      <c r="B1274" s="16" t="s">
        <v>58</v>
      </c>
      <c r="C1274" s="14">
        <v>40</v>
      </c>
      <c r="D1274" s="2">
        <v>673311</v>
      </c>
      <c r="E1274" s="2">
        <f t="shared" si="36"/>
        <v>30164332.800000004</v>
      </c>
    </row>
    <row r="1275" spans="1:5" ht="11.25">
      <c r="A1275" s="27" t="s">
        <v>908</v>
      </c>
      <c r="B1275" s="16" t="s">
        <v>909</v>
      </c>
      <c r="C1275" s="14">
        <v>100</v>
      </c>
      <c r="D1275" s="2">
        <v>320000</v>
      </c>
      <c r="E1275" s="2">
        <f t="shared" si="36"/>
        <v>35840000</v>
      </c>
    </row>
    <row r="1276" spans="1:5" ht="11.25">
      <c r="A1276" s="27" t="s">
        <v>920</v>
      </c>
      <c r="B1276" s="16" t="s">
        <v>116</v>
      </c>
      <c r="C1276" s="14">
        <v>200</v>
      </c>
      <c r="D1276" s="2">
        <v>120000</v>
      </c>
      <c r="E1276" s="2">
        <f t="shared" si="36"/>
        <v>26880000.000000004</v>
      </c>
    </row>
    <row r="1277" spans="1:5" ht="11.25">
      <c r="A1277" s="27" t="s">
        <v>921</v>
      </c>
      <c r="B1277" s="16" t="s">
        <v>67</v>
      </c>
      <c r="C1277" s="14">
        <v>200</v>
      </c>
      <c r="D1277" s="2">
        <v>115000</v>
      </c>
      <c r="E1277" s="2">
        <f t="shared" si="36"/>
        <v>25760000.000000004</v>
      </c>
    </row>
    <row r="1278" spans="1:5" ht="11.25">
      <c r="A1278" s="27" t="s">
        <v>922</v>
      </c>
      <c r="B1278" s="16" t="s">
        <v>67</v>
      </c>
      <c r="C1278" s="14">
        <v>150</v>
      </c>
      <c r="D1278" s="2">
        <v>155000</v>
      </c>
      <c r="E1278" s="2">
        <f t="shared" si="36"/>
        <v>26040000.000000004</v>
      </c>
    </row>
    <row r="1279" spans="1:5" ht="11.25">
      <c r="A1279" s="27" t="s">
        <v>923</v>
      </c>
      <c r="B1279" s="16" t="s">
        <v>54</v>
      </c>
      <c r="C1279" s="14">
        <v>300</v>
      </c>
      <c r="D1279" s="2">
        <v>90160</v>
      </c>
      <c r="E1279" s="2">
        <f t="shared" si="36"/>
        <v>30293760.000000004</v>
      </c>
    </row>
    <row r="1280" spans="1:5" ht="11.25">
      <c r="A1280" s="27" t="s">
        <v>924</v>
      </c>
      <c r="B1280" s="16" t="s">
        <v>54</v>
      </c>
      <c r="C1280" s="14">
        <v>120</v>
      </c>
      <c r="D1280" s="2">
        <v>180565</v>
      </c>
      <c r="E1280" s="2">
        <f t="shared" si="36"/>
        <v>24267936.000000004</v>
      </c>
    </row>
    <row r="1281" spans="1:5" ht="11.25">
      <c r="A1281" s="27" t="s">
        <v>925</v>
      </c>
      <c r="B1281" s="16" t="s">
        <v>220</v>
      </c>
      <c r="C1281" s="14">
        <v>100</v>
      </c>
      <c r="D1281" s="2">
        <v>400717</v>
      </c>
      <c r="E1281" s="2">
        <f t="shared" si="36"/>
        <v>44880304.00000001</v>
      </c>
    </row>
    <row r="1282" spans="1:5" ht="11.25">
      <c r="A1282" s="27" t="s">
        <v>926</v>
      </c>
      <c r="B1282" s="16" t="s">
        <v>104</v>
      </c>
      <c r="C1282" s="14">
        <v>100</v>
      </c>
      <c r="D1282" s="2">
        <v>265000</v>
      </c>
      <c r="E1282" s="2">
        <f t="shared" si="36"/>
        <v>29680000.000000004</v>
      </c>
    </row>
    <row r="1283" spans="1:5" ht="11.25">
      <c r="A1283" s="27" t="s">
        <v>927</v>
      </c>
      <c r="B1283" s="16" t="s">
        <v>58</v>
      </c>
      <c r="C1283" s="14">
        <v>50</v>
      </c>
      <c r="D1283" s="2">
        <v>316681</v>
      </c>
      <c r="E1283" s="2">
        <f t="shared" si="36"/>
        <v>17734136</v>
      </c>
    </row>
    <row r="1284" spans="1:5" ht="11.25">
      <c r="A1284" s="27" t="s">
        <v>928</v>
      </c>
      <c r="B1284" s="16" t="s">
        <v>54</v>
      </c>
      <c r="C1284" s="14">
        <v>200</v>
      </c>
      <c r="D1284" s="2">
        <v>148540</v>
      </c>
      <c r="E1284" s="2">
        <f t="shared" si="36"/>
        <v>33272960.000000004</v>
      </c>
    </row>
    <row r="1285" spans="1:5" ht="11.25">
      <c r="A1285" s="27" t="s">
        <v>929</v>
      </c>
      <c r="B1285" s="16" t="s">
        <v>116</v>
      </c>
      <c r="C1285" s="14">
        <v>50</v>
      </c>
      <c r="D1285" s="2">
        <v>494780</v>
      </c>
      <c r="E1285" s="2">
        <f t="shared" si="36"/>
        <v>27707680.000000004</v>
      </c>
    </row>
    <row r="1286" spans="1:5" ht="11.25">
      <c r="A1286" s="27" t="s">
        <v>930</v>
      </c>
      <c r="B1286" s="16" t="s">
        <v>67</v>
      </c>
      <c r="C1286" s="14">
        <v>200</v>
      </c>
      <c r="D1286" s="2">
        <v>120000</v>
      </c>
      <c r="E1286" s="2">
        <f t="shared" si="36"/>
        <v>26880000.000000004</v>
      </c>
    </row>
    <row r="1287" spans="1:5" ht="11.25">
      <c r="A1287" s="27" t="s">
        <v>931</v>
      </c>
      <c r="B1287" s="16" t="s">
        <v>116</v>
      </c>
      <c r="C1287" s="14">
        <v>20</v>
      </c>
      <c r="D1287" s="2">
        <v>1974160</v>
      </c>
      <c r="E1287" s="2">
        <f t="shared" si="36"/>
        <v>44221184.00000001</v>
      </c>
    </row>
    <row r="1288" spans="1:5" ht="11.25">
      <c r="A1288" s="27" t="s">
        <v>932</v>
      </c>
      <c r="B1288" s="16" t="s">
        <v>933</v>
      </c>
      <c r="C1288" s="14">
        <v>100</v>
      </c>
      <c r="D1288" s="2">
        <v>166320</v>
      </c>
      <c r="E1288" s="2">
        <f t="shared" si="36"/>
        <v>18627840</v>
      </c>
    </row>
    <row r="1289" spans="1:5" ht="11.25">
      <c r="A1289" s="27" t="s">
        <v>934</v>
      </c>
      <c r="B1289" s="16" t="s">
        <v>116</v>
      </c>
      <c r="C1289" s="14">
        <v>150</v>
      </c>
      <c r="D1289" s="2">
        <v>100000</v>
      </c>
      <c r="E1289" s="2">
        <f t="shared" si="36"/>
        <v>16800000</v>
      </c>
    </row>
    <row r="1290" spans="1:5" ht="11.25">
      <c r="A1290" s="27" t="s">
        <v>906</v>
      </c>
      <c r="B1290" s="16" t="s">
        <v>54</v>
      </c>
      <c r="C1290" s="14">
        <v>150</v>
      </c>
      <c r="D1290" s="2">
        <v>98390</v>
      </c>
      <c r="E1290" s="2">
        <f t="shared" si="36"/>
        <v>16529520.000000002</v>
      </c>
    </row>
    <row r="1291" spans="1:5" ht="22.5">
      <c r="A1291" s="27" t="s">
        <v>935</v>
      </c>
      <c r="B1291" s="16" t="s">
        <v>58</v>
      </c>
      <c r="C1291" s="14">
        <v>20</v>
      </c>
      <c r="D1291" s="2">
        <v>2949750</v>
      </c>
      <c r="E1291" s="2">
        <f t="shared" si="36"/>
        <v>66074400.00000001</v>
      </c>
    </row>
    <row r="1292" spans="1:5" ht="11.25">
      <c r="A1292" s="27" t="s">
        <v>936</v>
      </c>
      <c r="B1292" s="16" t="s">
        <v>54</v>
      </c>
      <c r="C1292" s="14">
        <v>150</v>
      </c>
      <c r="D1292" s="2">
        <v>190883</v>
      </c>
      <c r="E1292" s="2">
        <f t="shared" si="36"/>
        <v>32068344.000000004</v>
      </c>
    </row>
    <row r="1293" spans="1:5" ht="22.5">
      <c r="A1293" s="27" t="s">
        <v>937</v>
      </c>
      <c r="B1293" s="16" t="s">
        <v>116</v>
      </c>
      <c r="C1293" s="14">
        <v>2</v>
      </c>
      <c r="D1293" s="2">
        <v>28324500</v>
      </c>
      <c r="E1293" s="2">
        <f t="shared" si="36"/>
        <v>63446880.00000001</v>
      </c>
    </row>
    <row r="1294" spans="1:5" ht="22.5">
      <c r="A1294" s="27" t="s">
        <v>938</v>
      </c>
      <c r="B1294" s="16" t="s">
        <v>58</v>
      </c>
      <c r="C1294" s="14">
        <v>2</v>
      </c>
      <c r="D1294" s="2">
        <v>27657500</v>
      </c>
      <c r="E1294" s="2">
        <f t="shared" si="36"/>
        <v>61952800.00000001</v>
      </c>
    </row>
    <row r="1295" spans="1:5" ht="11.25">
      <c r="A1295" s="27" t="s">
        <v>939</v>
      </c>
      <c r="B1295" s="16" t="s">
        <v>116</v>
      </c>
      <c r="C1295" s="14">
        <v>30</v>
      </c>
      <c r="D1295" s="2">
        <v>500000</v>
      </c>
      <c r="E1295" s="2">
        <f t="shared" si="36"/>
        <v>16800000</v>
      </c>
    </row>
    <row r="1296" spans="1:5" ht="11.25">
      <c r="A1296" s="27" t="s">
        <v>914</v>
      </c>
      <c r="B1296" s="16" t="s">
        <v>54</v>
      </c>
      <c r="C1296" s="14">
        <v>200</v>
      </c>
      <c r="D1296" s="2">
        <v>65625</v>
      </c>
      <c r="E1296" s="2">
        <f t="shared" si="36"/>
        <v>14700000.000000002</v>
      </c>
    </row>
    <row r="1297" spans="1:5" ht="11.25">
      <c r="A1297" s="27" t="s">
        <v>906</v>
      </c>
      <c r="B1297" s="16" t="s">
        <v>54</v>
      </c>
      <c r="C1297" s="14">
        <v>100</v>
      </c>
      <c r="D1297" s="2">
        <v>98390</v>
      </c>
      <c r="E1297" s="2">
        <f t="shared" si="36"/>
        <v>11019680.000000002</v>
      </c>
    </row>
    <row r="1298" spans="1:5" ht="11.25">
      <c r="A1298" s="27" t="s">
        <v>940</v>
      </c>
      <c r="B1298" s="16" t="s">
        <v>116</v>
      </c>
      <c r="C1298" s="14">
        <v>100</v>
      </c>
      <c r="D1298" s="2">
        <v>85330</v>
      </c>
      <c r="E1298" s="2">
        <f t="shared" si="36"/>
        <v>9556960</v>
      </c>
    </row>
    <row r="1299" spans="1:5" ht="11.25">
      <c r="A1299" s="27" t="s">
        <v>941</v>
      </c>
      <c r="B1299" s="16" t="s">
        <v>54</v>
      </c>
      <c r="C1299" s="14">
        <v>1000</v>
      </c>
      <c r="D1299" s="2">
        <v>27720</v>
      </c>
      <c r="E1299" s="2">
        <f t="shared" si="36"/>
        <v>31046400.000000004</v>
      </c>
    </row>
    <row r="1300" spans="1:5" ht="11.25">
      <c r="A1300" s="27" t="s">
        <v>942</v>
      </c>
      <c r="B1300" s="16" t="s">
        <v>116</v>
      </c>
      <c r="C1300" s="14">
        <v>25</v>
      </c>
      <c r="D1300" s="2">
        <v>334880</v>
      </c>
      <c r="E1300" s="2">
        <f t="shared" si="36"/>
        <v>9376640</v>
      </c>
    </row>
    <row r="1301" spans="1:5" ht="11.25">
      <c r="A1301" s="27" t="s">
        <v>943</v>
      </c>
      <c r="B1301" s="16" t="s">
        <v>116</v>
      </c>
      <c r="C1301" s="14">
        <v>100</v>
      </c>
      <c r="D1301" s="2">
        <v>77280</v>
      </c>
      <c r="E1301" s="2">
        <f t="shared" si="36"/>
        <v>8655360</v>
      </c>
    </row>
    <row r="1302" spans="1:5" ht="11.25">
      <c r="A1302" s="27" t="s">
        <v>936</v>
      </c>
      <c r="B1302" s="16" t="s">
        <v>54</v>
      </c>
      <c r="C1302" s="14">
        <v>100</v>
      </c>
      <c r="D1302" s="2">
        <v>190883</v>
      </c>
      <c r="E1302" s="2">
        <f t="shared" si="36"/>
        <v>21378896.000000004</v>
      </c>
    </row>
    <row r="1303" spans="1:5" ht="11.25">
      <c r="A1303" s="27" t="s">
        <v>944</v>
      </c>
      <c r="B1303" s="16" t="s">
        <v>54</v>
      </c>
      <c r="C1303" s="14">
        <v>100</v>
      </c>
      <c r="D1303" s="2">
        <v>180565</v>
      </c>
      <c r="E1303" s="2">
        <f t="shared" si="36"/>
        <v>20223280.000000004</v>
      </c>
    </row>
    <row r="1304" spans="1:5" ht="11.25">
      <c r="A1304" s="27" t="s">
        <v>945</v>
      </c>
      <c r="B1304" s="16" t="s">
        <v>54</v>
      </c>
      <c r="C1304" s="14">
        <v>100</v>
      </c>
      <c r="D1304" s="2">
        <v>180565</v>
      </c>
      <c r="E1304" s="2">
        <f t="shared" si="36"/>
        <v>20223280.000000004</v>
      </c>
    </row>
    <row r="1305" spans="1:5" ht="11.25">
      <c r="A1305" s="27" t="s">
        <v>946</v>
      </c>
      <c r="B1305" s="16" t="s">
        <v>81</v>
      </c>
      <c r="C1305" s="14">
        <v>100</v>
      </c>
      <c r="D1305" s="2">
        <v>180565</v>
      </c>
      <c r="E1305" s="2">
        <f t="shared" si="36"/>
        <v>20223280.000000004</v>
      </c>
    </row>
    <row r="1306" spans="1:5" ht="11.25">
      <c r="A1306" s="27" t="s">
        <v>908</v>
      </c>
      <c r="B1306" s="16" t="s">
        <v>909</v>
      </c>
      <c r="C1306" s="14">
        <v>50</v>
      </c>
      <c r="D1306" s="2">
        <v>502660</v>
      </c>
      <c r="E1306" s="2">
        <f t="shared" si="36"/>
        <v>28148960.000000004</v>
      </c>
    </row>
    <row r="1307" spans="1:5" ht="22.5">
      <c r="A1307" s="27" t="s">
        <v>947</v>
      </c>
      <c r="B1307" s="16" t="s">
        <v>116</v>
      </c>
      <c r="C1307" s="14">
        <v>2</v>
      </c>
      <c r="D1307" s="2">
        <v>16548500</v>
      </c>
      <c r="E1307" s="2">
        <f t="shared" si="36"/>
        <v>37068640</v>
      </c>
    </row>
    <row r="1308" spans="1:5" ht="11.25">
      <c r="A1308" s="27" t="s">
        <v>948</v>
      </c>
      <c r="B1308" s="16" t="s">
        <v>116</v>
      </c>
      <c r="C1308" s="14">
        <v>50</v>
      </c>
      <c r="D1308" s="2">
        <v>165200</v>
      </c>
      <c r="E1308" s="2">
        <f t="shared" si="36"/>
        <v>9251200</v>
      </c>
    </row>
    <row r="1309" spans="1:5" ht="11.25">
      <c r="A1309" s="27" t="s">
        <v>949</v>
      </c>
      <c r="B1309" s="16" t="s">
        <v>58</v>
      </c>
      <c r="C1309" s="14">
        <v>25</v>
      </c>
      <c r="D1309" s="2">
        <v>325000</v>
      </c>
      <c r="E1309" s="2">
        <f t="shared" si="36"/>
        <v>9100000</v>
      </c>
    </row>
    <row r="1310" spans="1:5" ht="11.25">
      <c r="A1310" s="27" t="s">
        <v>950</v>
      </c>
      <c r="B1310" s="16" t="s">
        <v>58</v>
      </c>
      <c r="C1310" s="14">
        <v>25</v>
      </c>
      <c r="D1310" s="2">
        <v>325000</v>
      </c>
      <c r="E1310" s="2">
        <f t="shared" si="36"/>
        <v>9100000</v>
      </c>
    </row>
    <row r="1311" spans="1:5" ht="11.25">
      <c r="A1311" s="27" t="s">
        <v>906</v>
      </c>
      <c r="B1311" s="16" t="s">
        <v>54</v>
      </c>
      <c r="C1311" s="14">
        <v>100</v>
      </c>
      <c r="D1311" s="2">
        <v>98390</v>
      </c>
      <c r="E1311" s="2">
        <f t="shared" si="36"/>
        <v>11019680.000000002</v>
      </c>
    </row>
    <row r="1312" spans="1:5" ht="11.25">
      <c r="A1312" s="27" t="s">
        <v>951</v>
      </c>
      <c r="B1312" s="16" t="s">
        <v>67</v>
      </c>
      <c r="C1312" s="14">
        <v>30</v>
      </c>
      <c r="D1312" s="2">
        <v>250000</v>
      </c>
      <c r="E1312" s="2">
        <f t="shared" si="36"/>
        <v>8400000</v>
      </c>
    </row>
    <row r="1313" spans="1:5" ht="11.25">
      <c r="A1313" s="27" t="s">
        <v>928</v>
      </c>
      <c r="B1313" s="16" t="s">
        <v>54</v>
      </c>
      <c r="C1313" s="14">
        <v>100</v>
      </c>
      <c r="D1313" s="2">
        <v>148540</v>
      </c>
      <c r="E1313" s="2">
        <f t="shared" si="36"/>
        <v>16636480.000000002</v>
      </c>
    </row>
    <row r="1314" spans="1:5" ht="11.25">
      <c r="A1314" s="27" t="s">
        <v>952</v>
      </c>
      <c r="B1314" s="16" t="s">
        <v>116</v>
      </c>
      <c r="C1314" s="14">
        <v>25</v>
      </c>
      <c r="D1314" s="2">
        <v>296800</v>
      </c>
      <c r="E1314" s="2">
        <f t="shared" si="36"/>
        <v>8310400.000000001</v>
      </c>
    </row>
    <row r="1315" spans="1:5" ht="11.25">
      <c r="A1315" s="27" t="s">
        <v>953</v>
      </c>
      <c r="B1315" s="16" t="s">
        <v>58</v>
      </c>
      <c r="C1315" s="14">
        <v>15</v>
      </c>
      <c r="D1315" s="2">
        <v>474500</v>
      </c>
      <c r="E1315" s="2">
        <f t="shared" si="36"/>
        <v>7971600.000000001</v>
      </c>
    </row>
    <row r="1316" spans="1:5" ht="11.25">
      <c r="A1316" s="27" t="s">
        <v>954</v>
      </c>
      <c r="B1316" s="16" t="s">
        <v>116</v>
      </c>
      <c r="C1316" s="14">
        <v>200</v>
      </c>
      <c r="D1316" s="2">
        <v>67600</v>
      </c>
      <c r="E1316" s="2">
        <f t="shared" si="36"/>
        <v>15142400.000000002</v>
      </c>
    </row>
    <row r="1317" spans="1:5" ht="11.25">
      <c r="A1317" s="27" t="s">
        <v>955</v>
      </c>
      <c r="B1317" s="16" t="s">
        <v>58</v>
      </c>
      <c r="C1317" s="14">
        <v>15</v>
      </c>
      <c r="D1317" s="2">
        <v>446200</v>
      </c>
      <c r="E1317" s="2">
        <f aca="true" t="shared" si="37" ref="E1317:E1364">(C1317*D1317)*1.12</f>
        <v>7496160.000000001</v>
      </c>
    </row>
    <row r="1318" spans="1:5" ht="11.25">
      <c r="A1318" s="27" t="s">
        <v>928</v>
      </c>
      <c r="B1318" s="16" t="s">
        <v>54</v>
      </c>
      <c r="C1318" s="14">
        <v>50</v>
      </c>
      <c r="D1318" s="2">
        <v>148540</v>
      </c>
      <c r="E1318" s="2">
        <f t="shared" si="37"/>
        <v>8318240.000000001</v>
      </c>
    </row>
    <row r="1319" spans="1:5" ht="11.25">
      <c r="A1319" s="27" t="s">
        <v>904</v>
      </c>
      <c r="B1319" s="16" t="s">
        <v>104</v>
      </c>
      <c r="C1319" s="14">
        <v>100</v>
      </c>
      <c r="D1319" s="2">
        <v>260000</v>
      </c>
      <c r="E1319" s="2">
        <f t="shared" si="37"/>
        <v>29120000.000000004</v>
      </c>
    </row>
    <row r="1320" spans="1:5" ht="22.5">
      <c r="A1320" s="27" t="s">
        <v>956</v>
      </c>
      <c r="B1320" s="16" t="s">
        <v>116</v>
      </c>
      <c r="C1320" s="14">
        <v>2</v>
      </c>
      <c r="D1320" s="2">
        <v>12420000</v>
      </c>
      <c r="E1320" s="2">
        <f t="shared" si="37"/>
        <v>27820800.000000004</v>
      </c>
    </row>
    <row r="1321" spans="1:5" ht="22.5">
      <c r="A1321" s="27" t="s">
        <v>957</v>
      </c>
      <c r="B1321" s="16" t="s">
        <v>116</v>
      </c>
      <c r="C1321" s="14">
        <v>2</v>
      </c>
      <c r="D1321" s="2">
        <v>12282000</v>
      </c>
      <c r="E1321" s="2">
        <f t="shared" si="37"/>
        <v>27511680.000000004</v>
      </c>
    </row>
    <row r="1322" spans="1:5" ht="11.25">
      <c r="A1322" s="27" t="s">
        <v>958</v>
      </c>
      <c r="B1322" s="16" t="s">
        <v>58</v>
      </c>
      <c r="C1322" s="14">
        <v>100</v>
      </c>
      <c r="D1322" s="2">
        <v>104995</v>
      </c>
      <c r="E1322" s="2">
        <f t="shared" si="37"/>
        <v>11759440.000000002</v>
      </c>
    </row>
    <row r="1323" spans="1:5" ht="11.25">
      <c r="A1323" s="27" t="s">
        <v>959</v>
      </c>
      <c r="B1323" s="16" t="s">
        <v>116</v>
      </c>
      <c r="C1323" s="14">
        <v>60</v>
      </c>
      <c r="D1323" s="2">
        <v>195000</v>
      </c>
      <c r="E1323" s="2">
        <f t="shared" si="37"/>
        <v>13104000.000000002</v>
      </c>
    </row>
    <row r="1324" spans="1:5" ht="11.25">
      <c r="A1324" s="27" t="s">
        <v>960</v>
      </c>
      <c r="B1324" s="16" t="s">
        <v>54</v>
      </c>
      <c r="C1324" s="14">
        <v>300</v>
      </c>
      <c r="D1324" s="2">
        <v>77924</v>
      </c>
      <c r="E1324" s="2">
        <f t="shared" si="37"/>
        <v>26182464.000000004</v>
      </c>
    </row>
    <row r="1325" spans="1:5" ht="22.5">
      <c r="A1325" s="27" t="s">
        <v>961</v>
      </c>
      <c r="B1325" s="16" t="s">
        <v>116</v>
      </c>
      <c r="C1325" s="14">
        <v>2</v>
      </c>
      <c r="D1325" s="2">
        <v>11431000</v>
      </c>
      <c r="E1325" s="2">
        <f t="shared" si="37"/>
        <v>25605440.000000004</v>
      </c>
    </row>
    <row r="1326" spans="1:5" ht="11.25">
      <c r="A1326" s="27" t="s">
        <v>962</v>
      </c>
      <c r="B1326" s="16" t="s">
        <v>58</v>
      </c>
      <c r="C1326" s="14">
        <v>50</v>
      </c>
      <c r="D1326" s="2">
        <v>446200</v>
      </c>
      <c r="E1326" s="2">
        <f t="shared" si="37"/>
        <v>24987200.000000004</v>
      </c>
    </row>
    <row r="1327" spans="1:5" ht="11.25">
      <c r="A1327" s="27" t="s">
        <v>963</v>
      </c>
      <c r="B1327" s="16" t="s">
        <v>116</v>
      </c>
      <c r="C1327" s="14">
        <v>10</v>
      </c>
      <c r="D1327" s="2">
        <v>445000</v>
      </c>
      <c r="E1327" s="2">
        <f t="shared" si="37"/>
        <v>4984000.000000001</v>
      </c>
    </row>
    <row r="1328" spans="1:5" ht="11.25">
      <c r="A1328" s="27" t="s">
        <v>964</v>
      </c>
      <c r="B1328" s="16" t="s">
        <v>116</v>
      </c>
      <c r="C1328" s="14">
        <v>60</v>
      </c>
      <c r="D1328" s="2">
        <v>85200</v>
      </c>
      <c r="E1328" s="2">
        <f t="shared" si="37"/>
        <v>5725440.000000001</v>
      </c>
    </row>
    <row r="1329" spans="1:5" ht="11.25">
      <c r="A1329" s="27" t="s">
        <v>965</v>
      </c>
      <c r="B1329" s="16" t="s">
        <v>54</v>
      </c>
      <c r="C1329" s="14">
        <v>50</v>
      </c>
      <c r="D1329" s="2">
        <v>150000</v>
      </c>
      <c r="E1329" s="2">
        <f t="shared" si="37"/>
        <v>8400000</v>
      </c>
    </row>
    <row r="1330" spans="1:5" ht="11.25">
      <c r="A1330" s="27" t="s">
        <v>966</v>
      </c>
      <c r="B1330" s="16" t="s">
        <v>116</v>
      </c>
      <c r="C1330" s="14">
        <v>125</v>
      </c>
      <c r="D1330" s="2">
        <v>40000</v>
      </c>
      <c r="E1330" s="2">
        <f t="shared" si="37"/>
        <v>5600000.000000001</v>
      </c>
    </row>
    <row r="1331" spans="1:5" ht="22.5">
      <c r="A1331" s="27" t="s">
        <v>967</v>
      </c>
      <c r="B1331" s="16" t="s">
        <v>58</v>
      </c>
      <c r="C1331" s="14">
        <v>25</v>
      </c>
      <c r="D1331" s="2">
        <v>193750</v>
      </c>
      <c r="E1331" s="2">
        <f t="shared" si="37"/>
        <v>5425000.000000001</v>
      </c>
    </row>
    <row r="1332" spans="1:5" ht="22.5">
      <c r="A1332" s="27" t="s">
        <v>968</v>
      </c>
      <c r="B1332" s="16" t="s">
        <v>116</v>
      </c>
      <c r="C1332" s="14">
        <v>2</v>
      </c>
      <c r="D1332" s="2">
        <v>9441500</v>
      </c>
      <c r="E1332" s="2">
        <f t="shared" si="37"/>
        <v>21148960.000000004</v>
      </c>
    </row>
    <row r="1333" spans="1:5" ht="11.25">
      <c r="A1333" s="27" t="s">
        <v>969</v>
      </c>
      <c r="B1333" s="16" t="s">
        <v>58</v>
      </c>
      <c r="C1333" s="14">
        <v>50</v>
      </c>
      <c r="D1333" s="2">
        <v>92800</v>
      </c>
      <c r="E1333" s="2">
        <f t="shared" si="37"/>
        <v>5196800.000000001</v>
      </c>
    </row>
    <row r="1334" spans="1:5" ht="11.25">
      <c r="A1334" s="27" t="s">
        <v>970</v>
      </c>
      <c r="B1334" s="16" t="s">
        <v>54</v>
      </c>
      <c r="C1334" s="14">
        <v>200</v>
      </c>
      <c r="D1334" s="2">
        <v>23000</v>
      </c>
      <c r="E1334" s="2">
        <f t="shared" si="37"/>
        <v>5152000.000000001</v>
      </c>
    </row>
    <row r="1335" spans="1:5" ht="11.25">
      <c r="A1335" s="27" t="s">
        <v>971</v>
      </c>
      <c r="B1335" s="16" t="s">
        <v>116</v>
      </c>
      <c r="C1335" s="14">
        <v>25</v>
      </c>
      <c r="D1335" s="2">
        <v>183425</v>
      </c>
      <c r="E1335" s="2">
        <f t="shared" si="37"/>
        <v>5135900.000000001</v>
      </c>
    </row>
    <row r="1336" spans="1:5" ht="11.25">
      <c r="A1336" s="27" t="s">
        <v>972</v>
      </c>
      <c r="B1336" s="16" t="s">
        <v>81</v>
      </c>
      <c r="C1336" s="14">
        <v>50</v>
      </c>
      <c r="D1336" s="2">
        <v>180565</v>
      </c>
      <c r="E1336" s="2">
        <f t="shared" si="37"/>
        <v>10111640.000000002</v>
      </c>
    </row>
    <row r="1337" spans="1:5" ht="11.25">
      <c r="A1337" s="27" t="s">
        <v>973</v>
      </c>
      <c r="B1337" s="16" t="s">
        <v>58</v>
      </c>
      <c r="C1337" s="14">
        <v>50</v>
      </c>
      <c r="D1337" s="2">
        <v>89000</v>
      </c>
      <c r="E1337" s="2">
        <f t="shared" si="37"/>
        <v>4984000.000000001</v>
      </c>
    </row>
    <row r="1338" spans="1:5" ht="11.25">
      <c r="A1338" s="27" t="s">
        <v>974</v>
      </c>
      <c r="B1338" s="16" t="s">
        <v>58</v>
      </c>
      <c r="C1338" s="14">
        <v>25</v>
      </c>
      <c r="D1338" s="2">
        <v>167583</v>
      </c>
      <c r="E1338" s="2">
        <f t="shared" si="37"/>
        <v>4692324</v>
      </c>
    </row>
    <row r="1339" spans="1:5" ht="11.25">
      <c r="A1339" s="27" t="s">
        <v>975</v>
      </c>
      <c r="B1339" s="16" t="s">
        <v>58</v>
      </c>
      <c r="C1339" s="14">
        <v>1</v>
      </c>
      <c r="D1339" s="2">
        <v>16422000</v>
      </c>
      <c r="E1339" s="2">
        <f t="shared" si="37"/>
        <v>18392640</v>
      </c>
    </row>
    <row r="1340" spans="1:5" ht="11.25">
      <c r="A1340" s="27" t="s">
        <v>976</v>
      </c>
      <c r="B1340" s="16" t="s">
        <v>67</v>
      </c>
      <c r="C1340" s="14">
        <v>15</v>
      </c>
      <c r="D1340" s="2">
        <v>265000</v>
      </c>
      <c r="E1340" s="2">
        <f t="shared" si="37"/>
        <v>4452000</v>
      </c>
    </row>
    <row r="1341" spans="1:5" ht="11.25">
      <c r="A1341" s="27" t="s">
        <v>977</v>
      </c>
      <c r="B1341" s="16" t="s">
        <v>116</v>
      </c>
      <c r="C1341" s="14">
        <v>30</v>
      </c>
      <c r="D1341" s="2">
        <v>98080</v>
      </c>
      <c r="E1341" s="2">
        <f t="shared" si="37"/>
        <v>3295488.0000000005</v>
      </c>
    </row>
    <row r="1342" spans="1:5" ht="11.25">
      <c r="A1342" s="27" t="s">
        <v>978</v>
      </c>
      <c r="B1342" s="16" t="s">
        <v>58</v>
      </c>
      <c r="C1342" s="14">
        <v>40</v>
      </c>
      <c r="D1342" s="2">
        <v>195000</v>
      </c>
      <c r="E1342" s="2">
        <f t="shared" si="37"/>
        <v>8736000</v>
      </c>
    </row>
    <row r="1343" spans="1:5" ht="11.25">
      <c r="A1343" s="27" t="s">
        <v>960</v>
      </c>
      <c r="B1343" s="16" t="s">
        <v>54</v>
      </c>
      <c r="C1343" s="14">
        <v>100</v>
      </c>
      <c r="D1343" s="2">
        <v>77924</v>
      </c>
      <c r="E1343" s="2">
        <f t="shared" si="37"/>
        <v>8727488</v>
      </c>
    </row>
    <row r="1344" spans="1:5" ht="11.25">
      <c r="A1344" s="27" t="s">
        <v>979</v>
      </c>
      <c r="B1344" s="16" t="s">
        <v>116</v>
      </c>
      <c r="C1344" s="14">
        <v>20</v>
      </c>
      <c r="D1344" s="2">
        <v>181300</v>
      </c>
      <c r="E1344" s="2">
        <f t="shared" si="37"/>
        <v>4061120.0000000005</v>
      </c>
    </row>
    <row r="1345" spans="1:5" ht="11.25">
      <c r="A1345" s="27" t="s">
        <v>980</v>
      </c>
      <c r="B1345" s="16" t="s">
        <v>81</v>
      </c>
      <c r="C1345" s="14">
        <v>20</v>
      </c>
      <c r="D1345" s="2">
        <v>180565</v>
      </c>
      <c r="E1345" s="2">
        <f t="shared" si="37"/>
        <v>4044656.0000000005</v>
      </c>
    </row>
    <row r="1346" spans="1:5" ht="11.25">
      <c r="A1346" s="27" t="s">
        <v>981</v>
      </c>
      <c r="B1346" s="16" t="s">
        <v>58</v>
      </c>
      <c r="C1346" s="14">
        <v>1</v>
      </c>
      <c r="D1346" s="2">
        <v>13639000</v>
      </c>
      <c r="E1346" s="2">
        <f t="shared" si="37"/>
        <v>15275680.000000002</v>
      </c>
    </row>
    <row r="1347" spans="1:5" ht="11.25">
      <c r="A1347" s="27" t="s">
        <v>982</v>
      </c>
      <c r="B1347" s="16" t="s">
        <v>58</v>
      </c>
      <c r="C1347" s="14">
        <v>30</v>
      </c>
      <c r="D1347" s="2">
        <v>89000</v>
      </c>
      <c r="E1347" s="2">
        <f t="shared" si="37"/>
        <v>2990400.0000000005</v>
      </c>
    </row>
    <row r="1348" spans="1:5" ht="11.25">
      <c r="A1348" s="27" t="s">
        <v>914</v>
      </c>
      <c r="B1348" s="16" t="s">
        <v>54</v>
      </c>
      <c r="C1348" s="14">
        <v>100</v>
      </c>
      <c r="D1348" s="2">
        <v>65625</v>
      </c>
      <c r="E1348" s="2">
        <f t="shared" si="37"/>
        <v>7350000.000000001</v>
      </c>
    </row>
    <row r="1349" spans="1:5" ht="11.25">
      <c r="A1349" s="27" t="s">
        <v>983</v>
      </c>
      <c r="B1349" s="16" t="s">
        <v>58</v>
      </c>
      <c r="C1349" s="14">
        <v>25</v>
      </c>
      <c r="D1349" s="2">
        <v>128349</v>
      </c>
      <c r="E1349" s="2">
        <f t="shared" si="37"/>
        <v>3593772.0000000005</v>
      </c>
    </row>
    <row r="1350" spans="1:5" ht="11.25">
      <c r="A1350" s="27" t="s">
        <v>984</v>
      </c>
      <c r="B1350" s="16" t="s">
        <v>58</v>
      </c>
      <c r="C1350" s="14">
        <v>25</v>
      </c>
      <c r="D1350" s="2">
        <v>125000</v>
      </c>
      <c r="E1350" s="2">
        <f t="shared" si="37"/>
        <v>3500000.0000000005</v>
      </c>
    </row>
    <row r="1351" spans="1:5" ht="11.25">
      <c r="A1351" s="27" t="s">
        <v>985</v>
      </c>
      <c r="B1351" s="16" t="s">
        <v>116</v>
      </c>
      <c r="C1351" s="14">
        <v>15</v>
      </c>
      <c r="D1351" s="2">
        <v>205000</v>
      </c>
      <c r="E1351" s="2">
        <f t="shared" si="37"/>
        <v>3444000.0000000005</v>
      </c>
    </row>
    <row r="1352" spans="1:5" ht="22.5">
      <c r="A1352" s="27" t="s">
        <v>986</v>
      </c>
      <c r="B1352" s="16" t="s">
        <v>116</v>
      </c>
      <c r="C1352" s="14">
        <v>1</v>
      </c>
      <c r="D1352" s="2">
        <v>11730000</v>
      </c>
      <c r="E1352" s="2">
        <f t="shared" si="37"/>
        <v>13137600.000000002</v>
      </c>
    </row>
    <row r="1353" spans="1:5" ht="11.25">
      <c r="A1353" s="27" t="s">
        <v>987</v>
      </c>
      <c r="B1353" s="16" t="s">
        <v>54</v>
      </c>
      <c r="C1353" s="14">
        <v>20</v>
      </c>
      <c r="D1353" s="2">
        <v>190883</v>
      </c>
      <c r="E1353" s="2">
        <f t="shared" si="37"/>
        <v>4275779.2</v>
      </c>
    </row>
    <row r="1354" spans="1:5" ht="11.25">
      <c r="A1354" s="27" t="s">
        <v>988</v>
      </c>
      <c r="B1354" s="16" t="s">
        <v>54</v>
      </c>
      <c r="C1354" s="14">
        <v>30</v>
      </c>
      <c r="D1354" s="2">
        <v>90000</v>
      </c>
      <c r="E1354" s="2">
        <f t="shared" si="37"/>
        <v>3024000.0000000005</v>
      </c>
    </row>
    <row r="1355" spans="1:5" ht="22.5">
      <c r="A1355" s="27" t="s">
        <v>989</v>
      </c>
      <c r="B1355" s="16" t="s">
        <v>58</v>
      </c>
      <c r="C1355" s="14">
        <v>1</v>
      </c>
      <c r="D1355" s="2">
        <v>10620500</v>
      </c>
      <c r="E1355" s="2">
        <f t="shared" si="37"/>
        <v>11894960.000000002</v>
      </c>
    </row>
    <row r="1356" spans="1:5" s="4" customFormat="1" ht="11.25">
      <c r="A1356" s="36" t="s">
        <v>990</v>
      </c>
      <c r="B1356" s="17"/>
      <c r="C1356" s="15"/>
      <c r="D1356" s="1"/>
      <c r="E1356" s="1">
        <f>SUM(E1357:E1560)</f>
        <v>3052800262.3999996</v>
      </c>
    </row>
    <row r="1357" spans="1:5" ht="11.25">
      <c r="A1357" s="29" t="s">
        <v>991</v>
      </c>
      <c r="B1357" s="16" t="str">
        <f>'[1]ГСМ и РТИ'!D2127</f>
        <v>Шт</v>
      </c>
      <c r="C1357" s="14">
        <v>22</v>
      </c>
      <c r="D1357" s="2">
        <v>3800000</v>
      </c>
      <c r="E1357" s="2">
        <f t="shared" si="37"/>
        <v>93632000.00000001</v>
      </c>
    </row>
    <row r="1358" spans="1:5" ht="11.25">
      <c r="A1358" s="29" t="s">
        <v>992</v>
      </c>
      <c r="B1358" s="16" t="str">
        <f>'[1]ГСМ и РТИ'!D2128</f>
        <v>шт</v>
      </c>
      <c r="C1358" s="14">
        <v>26</v>
      </c>
      <c r="D1358" s="2">
        <v>3200000</v>
      </c>
      <c r="E1358" s="2">
        <f t="shared" si="37"/>
        <v>93184000.00000001</v>
      </c>
    </row>
    <row r="1359" spans="1:5" ht="11.25">
      <c r="A1359" s="29" t="s">
        <v>993</v>
      </c>
      <c r="B1359" s="16" t="str">
        <f>'[1]ГСМ и РТИ'!D2129</f>
        <v>к-т</v>
      </c>
      <c r="C1359" s="14">
        <v>12.5</v>
      </c>
      <c r="D1359" s="2">
        <v>4000000</v>
      </c>
      <c r="E1359" s="2">
        <f t="shared" si="37"/>
        <v>56000000.00000001</v>
      </c>
    </row>
    <row r="1360" spans="1:5" ht="11.25">
      <c r="A1360" s="29" t="s">
        <v>994</v>
      </c>
      <c r="B1360" s="16" t="str">
        <f>'[1]ГСМ и РТИ'!D2130</f>
        <v>Шт</v>
      </c>
      <c r="C1360" s="14">
        <v>25</v>
      </c>
      <c r="D1360" s="2">
        <v>1700000</v>
      </c>
      <c r="E1360" s="2">
        <f t="shared" si="37"/>
        <v>47600000.00000001</v>
      </c>
    </row>
    <row r="1361" spans="1:5" ht="11.25">
      <c r="A1361" s="29" t="s">
        <v>995</v>
      </c>
      <c r="B1361" s="16" t="str">
        <f>'[1]ГСМ и РТИ'!D2131</f>
        <v>Шт</v>
      </c>
      <c r="C1361" s="14">
        <v>14</v>
      </c>
      <c r="D1361" s="2">
        <v>3000000</v>
      </c>
      <c r="E1361" s="2">
        <f t="shared" si="37"/>
        <v>47040000.00000001</v>
      </c>
    </row>
    <row r="1362" spans="1:5" ht="11.25">
      <c r="A1362" s="29" t="s">
        <v>996</v>
      </c>
      <c r="B1362" s="16" t="str">
        <f>'[1]ГСМ и РТИ'!D2132</f>
        <v>штук</v>
      </c>
      <c r="C1362" s="14">
        <v>17</v>
      </c>
      <c r="D1362" s="2">
        <v>2300000</v>
      </c>
      <c r="E1362" s="2">
        <f t="shared" si="37"/>
        <v>43792000.00000001</v>
      </c>
    </row>
    <row r="1363" spans="1:5" ht="11.25">
      <c r="A1363" s="29" t="s">
        <v>997</v>
      </c>
      <c r="B1363" s="16" t="str">
        <f>'[1]ГСМ и РТИ'!D2133</f>
        <v>штук</v>
      </c>
      <c r="C1363" s="14">
        <v>11</v>
      </c>
      <c r="D1363" s="2">
        <v>3200000</v>
      </c>
      <c r="E1363" s="2">
        <f t="shared" si="37"/>
        <v>39424000.00000001</v>
      </c>
    </row>
    <row r="1364" spans="1:5" ht="11.25">
      <c r="A1364" s="29" t="s">
        <v>998</v>
      </c>
      <c r="B1364" s="16" t="str">
        <f>'[1]ГСМ и РТИ'!D2134</f>
        <v>Шт</v>
      </c>
      <c r="C1364" s="14">
        <v>8</v>
      </c>
      <c r="D1364" s="2">
        <v>3800000</v>
      </c>
      <c r="E1364" s="2">
        <f t="shared" si="37"/>
        <v>34048000</v>
      </c>
    </row>
    <row r="1365" spans="1:5" ht="11.25">
      <c r="A1365" s="29" t="s">
        <v>999</v>
      </c>
      <c r="B1365" s="16" t="str">
        <f>'[1]ГСМ и РТИ'!D2135</f>
        <v>Шт</v>
      </c>
      <c r="C1365" s="14">
        <v>8</v>
      </c>
      <c r="D1365" s="2">
        <v>3800000</v>
      </c>
      <c r="E1365" s="2">
        <f aca="true" t="shared" si="38" ref="E1365:E1428">(C1365*D1365)*1.12</f>
        <v>34048000</v>
      </c>
    </row>
    <row r="1366" spans="1:5" ht="11.25">
      <c r="A1366" s="29" t="s">
        <v>1000</v>
      </c>
      <c r="B1366" s="16" t="str">
        <f>'[1]ГСМ и РТИ'!D2136</f>
        <v>штук</v>
      </c>
      <c r="C1366" s="14">
        <v>13</v>
      </c>
      <c r="D1366" s="2">
        <v>2200000</v>
      </c>
      <c r="E1366" s="2">
        <f t="shared" si="38"/>
        <v>32032000.000000004</v>
      </c>
    </row>
    <row r="1367" spans="1:5" ht="11.25">
      <c r="A1367" s="29" t="s">
        <v>1001</v>
      </c>
      <c r="B1367" s="16" t="str">
        <f>'[1]ГСМ и РТИ'!D2137</f>
        <v>шт</v>
      </c>
      <c r="C1367" s="14">
        <v>1</v>
      </c>
      <c r="D1367" s="2">
        <v>100000000</v>
      </c>
      <c r="E1367" s="2">
        <f t="shared" si="38"/>
        <v>112000000.00000001</v>
      </c>
    </row>
    <row r="1368" spans="1:5" ht="11.25">
      <c r="A1368" s="29" t="s">
        <v>1002</v>
      </c>
      <c r="B1368" s="16" t="str">
        <f>'[1]ГСМ и РТИ'!D2138</f>
        <v>штук</v>
      </c>
      <c r="C1368" s="14">
        <v>1</v>
      </c>
      <c r="D1368" s="2">
        <v>196890000</v>
      </c>
      <c r="E1368" s="2">
        <f t="shared" si="38"/>
        <v>220516800.00000003</v>
      </c>
    </row>
    <row r="1369" spans="1:5" ht="22.5">
      <c r="A1369" s="29" t="s">
        <v>1003</v>
      </c>
      <c r="B1369" s="16" t="str">
        <f>'[1]ГСМ и РТИ'!D2139</f>
        <v>штук</v>
      </c>
      <c r="C1369" s="14">
        <v>6</v>
      </c>
      <c r="D1369" s="2">
        <v>3862240</v>
      </c>
      <c r="E1369" s="2">
        <f t="shared" si="38"/>
        <v>25954252.8</v>
      </c>
    </row>
    <row r="1370" spans="1:5" ht="11.25">
      <c r="A1370" s="29" t="s">
        <v>1004</v>
      </c>
      <c r="B1370" s="16" t="str">
        <f>'[1]ГСМ и РТИ'!D2140</f>
        <v>Шт</v>
      </c>
      <c r="C1370" s="14">
        <v>1</v>
      </c>
      <c r="D1370" s="2">
        <v>180000000</v>
      </c>
      <c r="E1370" s="2">
        <f t="shared" si="38"/>
        <v>201600000.00000003</v>
      </c>
    </row>
    <row r="1371" spans="1:5" ht="11.25">
      <c r="A1371" s="29" t="s">
        <v>1005</v>
      </c>
      <c r="B1371" s="16" t="str">
        <f>'[1]ГСМ и РТИ'!D2141</f>
        <v>штук</v>
      </c>
      <c r="C1371" s="14">
        <v>6</v>
      </c>
      <c r="D1371" s="2">
        <v>3655200</v>
      </c>
      <c r="E1371" s="2">
        <f t="shared" si="38"/>
        <v>24562944.000000004</v>
      </c>
    </row>
    <row r="1372" spans="1:5" ht="22.5">
      <c r="A1372" s="29" t="s">
        <v>1006</v>
      </c>
      <c r="B1372" s="16" t="str">
        <f>'[1]ГСМ и РТИ'!D2142</f>
        <v>штук</v>
      </c>
      <c r="C1372" s="14">
        <v>6</v>
      </c>
      <c r="D1372" s="2">
        <v>3655200</v>
      </c>
      <c r="E1372" s="2">
        <f t="shared" si="38"/>
        <v>24562944.000000004</v>
      </c>
    </row>
    <row r="1373" spans="1:5" ht="11.25">
      <c r="A1373" s="29" t="s">
        <v>1007</v>
      </c>
      <c r="B1373" s="16" t="str">
        <f>'[1]ГСМ и РТИ'!D2143</f>
        <v>штук</v>
      </c>
      <c r="C1373" s="14">
        <v>13</v>
      </c>
      <c r="D1373" s="2">
        <v>1650000</v>
      </c>
      <c r="E1373" s="2">
        <f t="shared" si="38"/>
        <v>24024000.000000004</v>
      </c>
    </row>
    <row r="1374" spans="1:5" ht="22.5">
      <c r="A1374" s="29" t="s">
        <v>1008</v>
      </c>
      <c r="B1374" s="16" t="str">
        <f>'[1]ГСМ и РТИ'!D2144</f>
        <v>штук</v>
      </c>
      <c r="C1374" s="14">
        <v>6</v>
      </c>
      <c r="D1374" s="2">
        <v>3448160</v>
      </c>
      <c r="E1374" s="2">
        <f t="shared" si="38"/>
        <v>23171635.200000003</v>
      </c>
    </row>
    <row r="1375" spans="1:5" ht="11.25">
      <c r="A1375" s="29" t="s">
        <v>1009</v>
      </c>
      <c r="B1375" s="16" t="str">
        <f>'[1]ГСМ и РТИ'!D2145</f>
        <v>шт</v>
      </c>
      <c r="C1375" s="14">
        <v>1</v>
      </c>
      <c r="D1375" s="2">
        <v>165000000</v>
      </c>
      <c r="E1375" s="2">
        <f t="shared" si="38"/>
        <v>184800000.00000003</v>
      </c>
    </row>
    <row r="1376" spans="1:5" ht="11.25">
      <c r="A1376" s="29" t="s">
        <v>1010</v>
      </c>
      <c r="B1376" s="16" t="str">
        <f>'[1]ГСМ и РТИ'!D2146</f>
        <v>штук</v>
      </c>
      <c r="C1376" s="14">
        <v>4</v>
      </c>
      <c r="D1376" s="2">
        <v>4850000</v>
      </c>
      <c r="E1376" s="2">
        <f t="shared" si="38"/>
        <v>21728000.000000004</v>
      </c>
    </row>
    <row r="1377" spans="1:5" ht="11.25">
      <c r="A1377" s="29" t="s">
        <v>1011</v>
      </c>
      <c r="B1377" s="16" t="str">
        <f>'[1]ГСМ и РТИ'!D2147</f>
        <v>штук</v>
      </c>
      <c r="C1377" s="14">
        <v>5</v>
      </c>
      <c r="D1377" s="2">
        <v>3600000</v>
      </c>
      <c r="E1377" s="2">
        <f t="shared" si="38"/>
        <v>20160000.000000004</v>
      </c>
    </row>
    <row r="1378" spans="1:5" ht="11.25">
      <c r="A1378" s="29" t="s">
        <v>1012</v>
      </c>
      <c r="B1378" s="16" t="str">
        <f>'[1]ГСМ и РТИ'!D2148</f>
        <v>Шт</v>
      </c>
      <c r="C1378" s="14">
        <v>5</v>
      </c>
      <c r="D1378" s="2">
        <v>3200000</v>
      </c>
      <c r="E1378" s="2">
        <f t="shared" si="38"/>
        <v>17920000</v>
      </c>
    </row>
    <row r="1379" spans="1:5" ht="11.25">
      <c r="A1379" s="29" t="s">
        <v>1013</v>
      </c>
      <c r="B1379" s="16" t="str">
        <f>'[1]ГСМ и РТИ'!D2149</f>
        <v>штук</v>
      </c>
      <c r="C1379" s="14">
        <v>15</v>
      </c>
      <c r="D1379" s="2">
        <v>1034560</v>
      </c>
      <c r="E1379" s="2">
        <f t="shared" si="38"/>
        <v>17380608</v>
      </c>
    </row>
    <row r="1380" spans="1:5" ht="11.25">
      <c r="A1380" s="29" t="s">
        <v>1014</v>
      </c>
      <c r="B1380" s="16" t="str">
        <f>'[1]ГСМ и РТИ'!D2150</f>
        <v>штук</v>
      </c>
      <c r="C1380" s="14">
        <v>25</v>
      </c>
      <c r="D1380" s="2">
        <v>620000</v>
      </c>
      <c r="E1380" s="2">
        <f t="shared" si="38"/>
        <v>17360000</v>
      </c>
    </row>
    <row r="1381" spans="1:5" ht="11.25">
      <c r="A1381" s="29" t="s">
        <v>995</v>
      </c>
      <c r="B1381" s="16" t="str">
        <f>'[1]ГСМ и РТИ'!D2151</f>
        <v>Шт</v>
      </c>
      <c r="C1381" s="14">
        <v>5</v>
      </c>
      <c r="D1381" s="2">
        <v>3000000</v>
      </c>
      <c r="E1381" s="2">
        <f t="shared" si="38"/>
        <v>16800000</v>
      </c>
    </row>
    <row r="1382" spans="1:5" ht="11.25">
      <c r="A1382" s="29" t="s">
        <v>1015</v>
      </c>
      <c r="B1382" s="16" t="str">
        <f>'[1]ГСМ и РТИ'!D2152</f>
        <v>Шт</v>
      </c>
      <c r="C1382" s="14">
        <v>7</v>
      </c>
      <c r="D1382" s="2">
        <v>2250000</v>
      </c>
      <c r="E1382" s="2">
        <f t="shared" si="38"/>
        <v>17640000</v>
      </c>
    </row>
    <row r="1383" spans="1:5" ht="11.25">
      <c r="A1383" s="29" t="s">
        <v>1016</v>
      </c>
      <c r="B1383" s="16" t="str">
        <f>'[1]ГСМ и РТИ'!D2153</f>
        <v>КТ</v>
      </c>
      <c r="C1383" s="14">
        <v>5</v>
      </c>
      <c r="D1383" s="2">
        <v>3000000</v>
      </c>
      <c r="E1383" s="2">
        <f t="shared" si="38"/>
        <v>16800000</v>
      </c>
    </row>
    <row r="1384" spans="1:5" ht="11.25">
      <c r="A1384" s="29" t="s">
        <v>1017</v>
      </c>
      <c r="B1384" s="16" t="str">
        <f>'[1]ГСМ и РТИ'!D2154</f>
        <v>штук</v>
      </c>
      <c r="C1384" s="14">
        <v>25</v>
      </c>
      <c r="D1384" s="2">
        <v>550000</v>
      </c>
      <c r="E1384" s="2">
        <f t="shared" si="38"/>
        <v>15400000.000000002</v>
      </c>
    </row>
    <row r="1385" spans="1:5" ht="11.25">
      <c r="A1385" s="29" t="s">
        <v>1018</v>
      </c>
      <c r="B1385" s="16" t="str">
        <f>'[1]ГСМ и РТИ'!D2155</f>
        <v>штук</v>
      </c>
      <c r="C1385" s="14">
        <v>8</v>
      </c>
      <c r="D1385" s="2">
        <v>1800000</v>
      </c>
      <c r="E1385" s="2">
        <f t="shared" si="38"/>
        <v>16128000.000000002</v>
      </c>
    </row>
    <row r="1386" spans="1:5" ht="22.5">
      <c r="A1386" s="29" t="s">
        <v>1019</v>
      </c>
      <c r="B1386" s="16" t="str">
        <f>'[1]ГСМ и РТИ'!D2156</f>
        <v>штук</v>
      </c>
      <c r="C1386" s="14">
        <v>6</v>
      </c>
      <c r="D1386" s="2">
        <v>2138080</v>
      </c>
      <c r="E1386" s="2">
        <f t="shared" si="38"/>
        <v>14367897.600000001</v>
      </c>
    </row>
    <row r="1387" spans="1:5" ht="22.5">
      <c r="A1387" s="29" t="s">
        <v>1020</v>
      </c>
      <c r="B1387" s="16" t="str">
        <f>'[1]ГСМ и РТИ'!D2157</f>
        <v>штук</v>
      </c>
      <c r="C1387" s="14">
        <v>6</v>
      </c>
      <c r="D1387" s="2">
        <v>2069120</v>
      </c>
      <c r="E1387" s="2">
        <f t="shared" si="38"/>
        <v>13904486.400000002</v>
      </c>
    </row>
    <row r="1388" spans="1:5" ht="11.25">
      <c r="A1388" s="29" t="s">
        <v>1021</v>
      </c>
      <c r="B1388" s="16" t="str">
        <f>'[1]ГСМ и РТИ'!D2158</f>
        <v>шт</v>
      </c>
      <c r="C1388" s="14">
        <v>56</v>
      </c>
      <c r="D1388" s="2">
        <v>218900</v>
      </c>
      <c r="E1388" s="2">
        <f t="shared" si="38"/>
        <v>13729408.000000002</v>
      </c>
    </row>
    <row r="1389" spans="1:5" ht="11.25">
      <c r="A1389" s="29" t="s">
        <v>1022</v>
      </c>
      <c r="B1389" s="16" t="str">
        <f>'[1]ГСМ и РТИ'!D2159</f>
        <v>штук</v>
      </c>
      <c r="C1389" s="14">
        <v>6.75</v>
      </c>
      <c r="D1389" s="2">
        <v>1800000</v>
      </c>
      <c r="E1389" s="2">
        <f t="shared" si="38"/>
        <v>13608000.000000002</v>
      </c>
    </row>
    <row r="1390" spans="1:5" ht="11.25">
      <c r="A1390" s="29" t="s">
        <v>1023</v>
      </c>
      <c r="B1390" s="16" t="str">
        <f>'[1]ГСМ и РТИ'!D2160</f>
        <v>Шт</v>
      </c>
      <c r="C1390" s="14">
        <v>12.5</v>
      </c>
      <c r="D1390" s="2">
        <v>920000</v>
      </c>
      <c r="E1390" s="2">
        <f t="shared" si="38"/>
        <v>12880000.000000002</v>
      </c>
    </row>
    <row r="1391" spans="1:5" ht="11.25">
      <c r="A1391" s="29" t="s">
        <v>1024</v>
      </c>
      <c r="B1391" s="16" t="str">
        <f>'[1]ГСМ и РТИ'!D2161</f>
        <v>ЛИТР</v>
      </c>
      <c r="C1391" s="14">
        <v>550</v>
      </c>
      <c r="D1391" s="2">
        <v>20000</v>
      </c>
      <c r="E1391" s="2">
        <f t="shared" si="38"/>
        <v>12320000.000000002</v>
      </c>
    </row>
    <row r="1392" spans="1:5" ht="11.25">
      <c r="A1392" s="29" t="s">
        <v>1025</v>
      </c>
      <c r="B1392" s="16" t="str">
        <f>'[1]ГСМ и РТИ'!D2162</f>
        <v>Шт</v>
      </c>
      <c r="C1392" s="14">
        <v>50</v>
      </c>
      <c r="D1392" s="2">
        <v>215000</v>
      </c>
      <c r="E1392" s="2">
        <f t="shared" si="38"/>
        <v>12040000.000000002</v>
      </c>
    </row>
    <row r="1393" spans="1:5" ht="22.5">
      <c r="A1393" s="29" t="s">
        <v>1026</v>
      </c>
      <c r="B1393" s="16" t="str">
        <f>'[1]ГСМ и РТИ'!D2163</f>
        <v>штук</v>
      </c>
      <c r="C1393" s="14">
        <v>3</v>
      </c>
      <c r="D1393" s="2">
        <v>3372600</v>
      </c>
      <c r="E1393" s="2">
        <f t="shared" si="38"/>
        <v>11331936.000000002</v>
      </c>
    </row>
    <row r="1394" spans="1:5" ht="11.25">
      <c r="A1394" s="29" t="s">
        <v>1027</v>
      </c>
      <c r="B1394" s="16" t="str">
        <f>'[1]ГСМ и РТИ'!D2164</f>
        <v>Шт</v>
      </c>
      <c r="C1394" s="14">
        <v>2</v>
      </c>
      <c r="D1394" s="2">
        <v>5000000</v>
      </c>
      <c r="E1394" s="2">
        <f t="shared" si="38"/>
        <v>11200000.000000002</v>
      </c>
    </row>
    <row r="1395" spans="1:5" ht="11.25">
      <c r="A1395" s="29" t="s">
        <v>1028</v>
      </c>
      <c r="B1395" s="16" t="str">
        <f>'[1]ГСМ и РТИ'!D2165</f>
        <v>штук</v>
      </c>
      <c r="C1395" s="14">
        <v>2</v>
      </c>
      <c r="D1395" s="2">
        <v>15000000</v>
      </c>
      <c r="E1395" s="2">
        <f t="shared" si="38"/>
        <v>33600000</v>
      </c>
    </row>
    <row r="1396" spans="1:5" ht="11.25">
      <c r="A1396" s="29" t="s">
        <v>1029</v>
      </c>
      <c r="B1396" s="16" t="str">
        <f>'[1]ГСМ и РТИ'!D2166</f>
        <v>шт</v>
      </c>
      <c r="C1396" s="14">
        <v>2</v>
      </c>
      <c r="D1396" s="2">
        <v>12000000</v>
      </c>
      <c r="E1396" s="2">
        <f t="shared" si="38"/>
        <v>26880000.000000004</v>
      </c>
    </row>
    <row r="1397" spans="1:5" ht="11.25">
      <c r="A1397" s="29" t="s">
        <v>1030</v>
      </c>
      <c r="B1397" s="16" t="str">
        <f>'[1]ГСМ и РТИ'!D2167</f>
        <v>Шт</v>
      </c>
      <c r="C1397" s="14">
        <v>23</v>
      </c>
      <c r="D1397" s="2">
        <v>400000</v>
      </c>
      <c r="E1397" s="2">
        <f t="shared" si="38"/>
        <v>10304000.000000002</v>
      </c>
    </row>
    <row r="1398" spans="1:5" ht="11.25">
      <c r="A1398" s="29" t="s">
        <v>1031</v>
      </c>
      <c r="B1398" s="16" t="str">
        <f>'[1]ГСМ и РТИ'!D2168</f>
        <v>штук</v>
      </c>
      <c r="C1398" s="14">
        <v>250</v>
      </c>
      <c r="D1398" s="2">
        <v>35000</v>
      </c>
      <c r="E1398" s="2">
        <f t="shared" si="38"/>
        <v>9800000.000000002</v>
      </c>
    </row>
    <row r="1399" spans="1:5" ht="11.25">
      <c r="A1399" s="29" t="s">
        <v>1032</v>
      </c>
      <c r="B1399" s="16" t="str">
        <f>'[1]ГСМ и РТИ'!D2169</f>
        <v>ШТ</v>
      </c>
      <c r="C1399" s="14">
        <v>2</v>
      </c>
      <c r="D1399" s="2">
        <v>3200000</v>
      </c>
      <c r="E1399" s="2">
        <f t="shared" si="38"/>
        <v>7168000.000000001</v>
      </c>
    </row>
    <row r="1400" spans="1:5" ht="22.5">
      <c r="A1400" s="29" t="s">
        <v>1033</v>
      </c>
      <c r="B1400" s="16" t="str">
        <f>'[1]ГСМ и РТИ'!D2170</f>
        <v>штук</v>
      </c>
      <c r="C1400" s="14">
        <v>6</v>
      </c>
      <c r="D1400" s="2">
        <v>1310400</v>
      </c>
      <c r="E1400" s="2">
        <f t="shared" si="38"/>
        <v>8805888</v>
      </c>
    </row>
    <row r="1401" spans="1:5" ht="11.25">
      <c r="A1401" s="29" t="s">
        <v>1034</v>
      </c>
      <c r="B1401" s="16" t="str">
        <f>'[1]ГСМ и РТИ'!D2171</f>
        <v>шт</v>
      </c>
      <c r="C1401" s="14">
        <v>12.5</v>
      </c>
      <c r="D1401" s="2">
        <v>620000</v>
      </c>
      <c r="E1401" s="2">
        <f t="shared" si="38"/>
        <v>8680000</v>
      </c>
    </row>
    <row r="1402" spans="1:5" ht="11.25">
      <c r="A1402" s="29" t="s">
        <v>1035</v>
      </c>
      <c r="B1402" s="16" t="str">
        <f>'[1]ГСМ и РТИ'!D2172</f>
        <v>Шт</v>
      </c>
      <c r="C1402" s="14">
        <v>25</v>
      </c>
      <c r="D1402" s="2">
        <v>290000</v>
      </c>
      <c r="E1402" s="2">
        <f t="shared" si="38"/>
        <v>8120000.000000001</v>
      </c>
    </row>
    <row r="1403" spans="1:5" ht="11.25">
      <c r="A1403" s="29" t="s">
        <v>1036</v>
      </c>
      <c r="B1403" s="16" t="str">
        <f>'[1]ГСМ и РТИ'!D2173</f>
        <v>штук</v>
      </c>
      <c r="C1403" s="14">
        <v>2</v>
      </c>
      <c r="D1403" s="2">
        <v>3200000</v>
      </c>
      <c r="E1403" s="2">
        <f t="shared" si="38"/>
        <v>7168000.000000001</v>
      </c>
    </row>
    <row r="1404" spans="1:5" ht="11.25">
      <c r="A1404" s="29" t="s">
        <v>1037</v>
      </c>
      <c r="B1404" s="16" t="str">
        <f>'[1]ГСМ и РТИ'!D2174</f>
        <v>Шт</v>
      </c>
      <c r="C1404" s="14">
        <v>6</v>
      </c>
      <c r="D1404" s="2">
        <v>2250000</v>
      </c>
      <c r="E1404" s="2">
        <f t="shared" si="38"/>
        <v>15120000.000000002</v>
      </c>
    </row>
    <row r="1405" spans="1:5" ht="11.25">
      <c r="A1405" s="29" t="s">
        <v>991</v>
      </c>
      <c r="B1405" s="16" t="str">
        <f>'[1]ГСМ и РТИ'!D2175</f>
        <v>Шт</v>
      </c>
      <c r="C1405" s="14">
        <v>6</v>
      </c>
      <c r="D1405" s="2">
        <v>3800000</v>
      </c>
      <c r="E1405" s="2">
        <f t="shared" si="38"/>
        <v>25536000.000000004</v>
      </c>
    </row>
    <row r="1406" spans="1:5" ht="11.25">
      <c r="A1406" s="29" t="s">
        <v>1038</v>
      </c>
      <c r="B1406" s="16" t="str">
        <f>'[1]ГСМ и РТИ'!D2176</f>
        <v>Шт</v>
      </c>
      <c r="C1406" s="14">
        <v>2</v>
      </c>
      <c r="D1406" s="2">
        <v>6500000</v>
      </c>
      <c r="E1406" s="2">
        <f t="shared" si="38"/>
        <v>14560000.000000002</v>
      </c>
    </row>
    <row r="1407" spans="1:5" ht="11.25">
      <c r="A1407" s="29" t="s">
        <v>1039</v>
      </c>
      <c r="B1407" s="16" t="str">
        <f>'[1]ГСМ и РТИ'!D2177</f>
        <v>КОМ-Т</v>
      </c>
      <c r="C1407" s="14">
        <v>6</v>
      </c>
      <c r="D1407" s="2">
        <v>2300000</v>
      </c>
      <c r="E1407" s="2">
        <f t="shared" si="38"/>
        <v>15456000.000000002</v>
      </c>
    </row>
    <row r="1408" spans="1:5" ht="11.25">
      <c r="A1408" s="29" t="s">
        <v>1040</v>
      </c>
      <c r="B1408" s="16" t="str">
        <f>'[1]ГСМ и РТИ'!D2178</f>
        <v>штук</v>
      </c>
      <c r="C1408" s="14">
        <v>6</v>
      </c>
      <c r="D1408" s="2">
        <v>1034560</v>
      </c>
      <c r="E1408" s="2">
        <f t="shared" si="38"/>
        <v>6952243.200000001</v>
      </c>
    </row>
    <row r="1409" spans="1:5" ht="11.25">
      <c r="A1409" s="29" t="s">
        <v>1037</v>
      </c>
      <c r="B1409" s="16" t="str">
        <f>'[1]ГСМ и РТИ'!D2179</f>
        <v>Шт</v>
      </c>
      <c r="C1409" s="14">
        <v>4</v>
      </c>
      <c r="D1409" s="2">
        <v>2250000</v>
      </c>
      <c r="E1409" s="2">
        <f t="shared" si="38"/>
        <v>10080000.000000002</v>
      </c>
    </row>
    <row r="1410" spans="1:5" ht="11.25">
      <c r="A1410" s="29" t="s">
        <v>1041</v>
      </c>
      <c r="B1410" s="16" t="str">
        <f>'[1]ГСМ и РТИ'!D2180</f>
        <v>Шт</v>
      </c>
      <c r="C1410" s="14">
        <v>2</v>
      </c>
      <c r="D1410" s="2">
        <v>6000000</v>
      </c>
      <c r="E1410" s="2">
        <f t="shared" si="38"/>
        <v>13440000.000000002</v>
      </c>
    </row>
    <row r="1411" spans="1:5" ht="11.25">
      <c r="A1411" s="29" t="s">
        <v>1042</v>
      </c>
      <c r="B1411" s="16" t="str">
        <f>'[1]ГСМ и РТИ'!D2181</f>
        <v>комп</v>
      </c>
      <c r="C1411" s="14">
        <v>4</v>
      </c>
      <c r="D1411" s="2">
        <v>4000000</v>
      </c>
      <c r="E1411" s="2">
        <f t="shared" si="38"/>
        <v>17920000</v>
      </c>
    </row>
    <row r="1412" spans="1:5" ht="22.5">
      <c r="A1412" s="29" t="s">
        <v>1043</v>
      </c>
      <c r="B1412" s="16" t="str">
        <f>'[1]ГСМ и РТИ'!D2182</f>
        <v>штук</v>
      </c>
      <c r="C1412" s="14">
        <v>12</v>
      </c>
      <c r="D1412" s="2">
        <v>965600</v>
      </c>
      <c r="E1412" s="2">
        <f t="shared" si="38"/>
        <v>12977664.000000002</v>
      </c>
    </row>
    <row r="1413" spans="1:5" ht="11.25">
      <c r="A1413" s="29" t="s">
        <v>1044</v>
      </c>
      <c r="B1413" s="16" t="str">
        <f>'[1]ГСМ и РТИ'!D2183</f>
        <v>Шт</v>
      </c>
      <c r="C1413" s="14">
        <v>6</v>
      </c>
      <c r="D1413" s="2">
        <v>1800000</v>
      </c>
      <c r="E1413" s="2">
        <f t="shared" si="38"/>
        <v>12096000.000000002</v>
      </c>
    </row>
    <row r="1414" spans="1:5" ht="22.5">
      <c r="A1414" s="29" t="s">
        <v>1045</v>
      </c>
      <c r="B1414" s="16" t="str">
        <f>'[1]ГСМ и РТИ'!D2184</f>
        <v>Шт</v>
      </c>
      <c r="C1414" s="14">
        <v>25</v>
      </c>
      <c r="D1414" s="2">
        <v>200000</v>
      </c>
      <c r="E1414" s="2">
        <f t="shared" si="38"/>
        <v>5600000.000000001</v>
      </c>
    </row>
    <row r="1415" spans="1:5" ht="22.5">
      <c r="A1415" s="29" t="s">
        <v>1046</v>
      </c>
      <c r="B1415" s="16" t="str">
        <f>'[1]ГСМ и РТИ'!D2185</f>
        <v>штук</v>
      </c>
      <c r="C1415" s="14">
        <v>12</v>
      </c>
      <c r="D1415" s="2">
        <v>827520</v>
      </c>
      <c r="E1415" s="2">
        <f t="shared" si="38"/>
        <v>11121868.8</v>
      </c>
    </row>
    <row r="1416" spans="1:5" ht="11.25">
      <c r="A1416" s="29" t="s">
        <v>1047</v>
      </c>
      <c r="B1416" s="16" t="str">
        <f>'[1]ГСМ и РТИ'!D2186</f>
        <v>штук</v>
      </c>
      <c r="C1416" s="14">
        <v>12</v>
      </c>
      <c r="D1416" s="2">
        <v>800000</v>
      </c>
      <c r="E1416" s="2">
        <f t="shared" si="38"/>
        <v>10752000.000000002</v>
      </c>
    </row>
    <row r="1417" spans="1:5" ht="11.25">
      <c r="A1417" s="29" t="s">
        <v>1048</v>
      </c>
      <c r="B1417" s="16" t="str">
        <f>'[1]ГСМ и РТИ'!D2187</f>
        <v>Шт</v>
      </c>
      <c r="C1417" s="14">
        <v>3</v>
      </c>
      <c r="D1417" s="2">
        <v>3200000</v>
      </c>
      <c r="E1417" s="2">
        <f t="shared" si="38"/>
        <v>10752000.000000002</v>
      </c>
    </row>
    <row r="1418" spans="1:5" ht="11.25">
      <c r="A1418" s="29" t="s">
        <v>999</v>
      </c>
      <c r="B1418" s="16" t="str">
        <f>'[1]ГСМ и РТИ'!D2188</f>
        <v>Шт</v>
      </c>
      <c r="C1418" s="14">
        <v>3</v>
      </c>
      <c r="D1418" s="2">
        <v>3800000</v>
      </c>
      <c r="E1418" s="2">
        <f t="shared" si="38"/>
        <v>12768000.000000002</v>
      </c>
    </row>
    <row r="1419" spans="1:5" ht="11.25">
      <c r="A1419" s="29" t="s">
        <v>1049</v>
      </c>
      <c r="B1419" s="16" t="str">
        <f>'[1]ГСМ и РТИ'!D2189</f>
        <v>КОМ-Т</v>
      </c>
      <c r="C1419" s="14">
        <v>6</v>
      </c>
      <c r="D1419" s="2">
        <v>1550000</v>
      </c>
      <c r="E1419" s="2">
        <f t="shared" si="38"/>
        <v>10416000.000000002</v>
      </c>
    </row>
    <row r="1420" spans="1:5" ht="11.25">
      <c r="A1420" s="29" t="s">
        <v>1050</v>
      </c>
      <c r="B1420" s="16" t="str">
        <f>'[1]ГСМ и РТИ'!D2190</f>
        <v>Шт</v>
      </c>
      <c r="C1420" s="14">
        <v>1</v>
      </c>
      <c r="D1420" s="2">
        <v>9000000</v>
      </c>
      <c r="E1420" s="2">
        <f t="shared" si="38"/>
        <v>10080000.000000002</v>
      </c>
    </row>
    <row r="1421" spans="1:5" ht="11.25">
      <c r="A1421" s="29" t="s">
        <v>1011</v>
      </c>
      <c r="B1421" s="16" t="str">
        <f>'[1]ГСМ и РТИ'!D2191</f>
        <v>штук</v>
      </c>
      <c r="C1421" s="14">
        <v>3</v>
      </c>
      <c r="D1421" s="2">
        <v>3600000</v>
      </c>
      <c r="E1421" s="2">
        <f t="shared" si="38"/>
        <v>12096000.000000002</v>
      </c>
    </row>
    <row r="1422" spans="1:5" ht="11.25">
      <c r="A1422" s="29" t="s">
        <v>1051</v>
      </c>
      <c r="B1422" s="16" t="str">
        <f>'[1]ГСМ и РТИ'!D2192</f>
        <v>шт</v>
      </c>
      <c r="C1422" s="14">
        <v>1</v>
      </c>
      <c r="D1422" s="2">
        <v>18000000</v>
      </c>
      <c r="E1422" s="2">
        <f t="shared" si="38"/>
        <v>20160000.000000004</v>
      </c>
    </row>
    <row r="1423" spans="1:5" ht="11.25">
      <c r="A1423" s="29" t="s">
        <v>1050</v>
      </c>
      <c r="B1423" s="16" t="str">
        <f>'[1]ГСМ и РТИ'!D2193</f>
        <v>Шт</v>
      </c>
      <c r="C1423" s="14">
        <v>1</v>
      </c>
      <c r="D1423" s="2">
        <v>9000000</v>
      </c>
      <c r="E1423" s="2">
        <f t="shared" si="38"/>
        <v>10080000.000000002</v>
      </c>
    </row>
    <row r="1424" spans="1:5" ht="11.25">
      <c r="A1424" s="29" t="s">
        <v>1052</v>
      </c>
      <c r="B1424" s="16" t="str">
        <f>'[1]ГСМ и РТИ'!D2194</f>
        <v>Шт</v>
      </c>
      <c r="C1424" s="14">
        <v>1</v>
      </c>
      <c r="D1424" s="2">
        <v>9000000</v>
      </c>
      <c r="E1424" s="2">
        <f t="shared" si="38"/>
        <v>10080000.000000002</v>
      </c>
    </row>
    <row r="1425" spans="1:5" ht="11.25">
      <c r="A1425" s="29" t="s">
        <v>1031</v>
      </c>
      <c r="B1425" s="16" t="str">
        <f>'[1]ГСМ и РТИ'!D2195</f>
        <v>штук</v>
      </c>
      <c r="C1425" s="14">
        <v>250</v>
      </c>
      <c r="D1425" s="2">
        <v>35000</v>
      </c>
      <c r="E1425" s="2">
        <f t="shared" si="38"/>
        <v>9800000.000000002</v>
      </c>
    </row>
    <row r="1426" spans="1:5" ht="11.25">
      <c r="A1426" s="29" t="s">
        <v>1053</v>
      </c>
      <c r="B1426" s="16" t="str">
        <f>'[1]ГСМ и РТИ'!D2196</f>
        <v>КОМ-Т</v>
      </c>
      <c r="C1426" s="14">
        <v>3</v>
      </c>
      <c r="D1426" s="2">
        <v>3500000</v>
      </c>
      <c r="E1426" s="2">
        <f t="shared" si="38"/>
        <v>11760000.000000002</v>
      </c>
    </row>
    <row r="1427" spans="1:5" ht="11.25">
      <c r="A1427" s="29" t="s">
        <v>1054</v>
      </c>
      <c r="B1427" s="16" t="str">
        <f>'[1]ГСМ и РТИ'!D2197</f>
        <v>шт</v>
      </c>
      <c r="C1427" s="14">
        <v>2</v>
      </c>
      <c r="D1427" s="2">
        <v>4200000</v>
      </c>
      <c r="E1427" s="2">
        <f t="shared" si="38"/>
        <v>9408000</v>
      </c>
    </row>
    <row r="1428" spans="1:5" ht="11.25">
      <c r="A1428" s="29" t="s">
        <v>1055</v>
      </c>
      <c r="B1428" s="16" t="str">
        <f>'[1]ГСМ и РТИ'!D2198</f>
        <v>штук</v>
      </c>
      <c r="C1428" s="14">
        <v>20</v>
      </c>
      <c r="D1428" s="2">
        <v>413760</v>
      </c>
      <c r="E1428" s="2">
        <f t="shared" si="38"/>
        <v>9268224</v>
      </c>
    </row>
    <row r="1429" spans="1:5" ht="11.25">
      <c r="A1429" s="29" t="s">
        <v>1056</v>
      </c>
      <c r="B1429" s="16" t="str">
        <f>'[1]ГСМ и РТИ'!D2199</f>
        <v>штук</v>
      </c>
      <c r="C1429" s="14">
        <v>12</v>
      </c>
      <c r="D1429" s="2">
        <v>689600</v>
      </c>
      <c r="E1429" s="2">
        <f aca="true" t="shared" si="39" ref="E1429:E1492">(C1429*D1429)*1.12</f>
        <v>9268224</v>
      </c>
    </row>
    <row r="1430" spans="1:5" ht="11.25">
      <c r="A1430" s="29" t="s">
        <v>1057</v>
      </c>
      <c r="B1430" s="16" t="str">
        <f>'[1]ГСМ и РТИ'!D2200</f>
        <v>Шт</v>
      </c>
      <c r="C1430" s="14">
        <v>6</v>
      </c>
      <c r="D1430" s="2">
        <v>1500000</v>
      </c>
      <c r="E1430" s="2">
        <f t="shared" si="39"/>
        <v>10080000.000000002</v>
      </c>
    </row>
    <row r="1431" spans="1:5" ht="11.25">
      <c r="A1431" s="29" t="s">
        <v>1058</v>
      </c>
      <c r="B1431" s="16" t="str">
        <f>'[1]ГСМ и РТИ'!D2201</f>
        <v>комп</v>
      </c>
      <c r="C1431" s="14">
        <v>2</v>
      </c>
      <c r="D1431" s="2">
        <v>5500000</v>
      </c>
      <c r="E1431" s="2">
        <f t="shared" si="39"/>
        <v>12320000.000000002</v>
      </c>
    </row>
    <row r="1432" spans="1:5" ht="11.25">
      <c r="A1432" s="29" t="s">
        <v>1059</v>
      </c>
      <c r="B1432" s="16" t="str">
        <f>'[1]ГСМ и РТИ'!D2202</f>
        <v>шт</v>
      </c>
      <c r="C1432" s="14">
        <v>0.75</v>
      </c>
      <c r="D1432" s="2">
        <v>11000000</v>
      </c>
      <c r="E1432" s="2">
        <f t="shared" si="39"/>
        <v>9240000</v>
      </c>
    </row>
    <row r="1433" spans="1:5" ht="11.25">
      <c r="A1433" s="29" t="s">
        <v>991</v>
      </c>
      <c r="B1433" s="16" t="str">
        <f>'[1]ГСМ и РТИ'!D2203</f>
        <v>Шт</v>
      </c>
      <c r="C1433" s="14">
        <v>2</v>
      </c>
      <c r="D1433" s="2">
        <v>3800000</v>
      </c>
      <c r="E1433" s="2">
        <f t="shared" si="39"/>
        <v>8512000</v>
      </c>
    </row>
    <row r="1434" spans="1:5" ht="11.25">
      <c r="A1434" s="29" t="s">
        <v>1060</v>
      </c>
      <c r="B1434" s="16" t="str">
        <f>'[1]ГСМ и РТИ'!D2204</f>
        <v>Шт</v>
      </c>
      <c r="C1434" s="14">
        <v>50</v>
      </c>
      <c r="D1434" s="2">
        <v>150000</v>
      </c>
      <c r="E1434" s="2">
        <f t="shared" si="39"/>
        <v>8400000</v>
      </c>
    </row>
    <row r="1435" spans="1:5" ht="22.5">
      <c r="A1435" s="29" t="s">
        <v>1061</v>
      </c>
      <c r="B1435" s="16" t="str">
        <f>'[1]ГСМ и РТИ'!D2205</f>
        <v>Шт</v>
      </c>
      <c r="C1435" s="14">
        <v>50</v>
      </c>
      <c r="D1435" s="2">
        <v>150000</v>
      </c>
      <c r="E1435" s="2">
        <f t="shared" si="39"/>
        <v>8400000</v>
      </c>
    </row>
    <row r="1436" spans="1:5" ht="11.25">
      <c r="A1436" s="29" t="s">
        <v>1062</v>
      </c>
      <c r="B1436" s="16" t="str">
        <f>'[1]ГСМ и РТИ'!D2206</f>
        <v>Шт</v>
      </c>
      <c r="C1436" s="14">
        <v>5</v>
      </c>
      <c r="D1436" s="2">
        <v>1500000</v>
      </c>
      <c r="E1436" s="2">
        <f t="shared" si="39"/>
        <v>8400000</v>
      </c>
    </row>
    <row r="1437" spans="1:5" ht="11.25">
      <c r="A1437" s="29" t="s">
        <v>1063</v>
      </c>
      <c r="B1437" s="16" t="str">
        <f>'[1]ГСМ и РТИ'!D2207</f>
        <v>штук</v>
      </c>
      <c r="C1437" s="14">
        <v>5</v>
      </c>
      <c r="D1437" s="2">
        <v>1500000</v>
      </c>
      <c r="E1437" s="2">
        <f t="shared" si="39"/>
        <v>8400000</v>
      </c>
    </row>
    <row r="1438" spans="1:5" ht="11.25">
      <c r="A1438" s="29" t="s">
        <v>1064</v>
      </c>
      <c r="B1438" s="16" t="str">
        <f>'[1]ГСМ и РТИ'!D2208</f>
        <v>Шт</v>
      </c>
      <c r="C1438" s="14">
        <v>50</v>
      </c>
      <c r="D1438" s="2">
        <v>150000</v>
      </c>
      <c r="E1438" s="2">
        <f t="shared" si="39"/>
        <v>8400000</v>
      </c>
    </row>
    <row r="1439" spans="1:5" ht="11.25">
      <c r="A1439" s="29" t="s">
        <v>1065</v>
      </c>
      <c r="B1439" s="16" t="str">
        <f>'[1]ГСМ и РТИ'!D2209</f>
        <v>шт</v>
      </c>
      <c r="C1439" s="14">
        <v>50</v>
      </c>
      <c r="D1439" s="2">
        <v>150000</v>
      </c>
      <c r="E1439" s="2">
        <f t="shared" si="39"/>
        <v>8400000</v>
      </c>
    </row>
    <row r="1440" spans="1:5" ht="11.25">
      <c r="A1440" s="29" t="s">
        <v>1066</v>
      </c>
      <c r="B1440" s="16" t="str">
        <f>'[1]ГСМ и РТИ'!D2210</f>
        <v>Шт</v>
      </c>
      <c r="C1440" s="14">
        <v>25</v>
      </c>
      <c r="D1440" s="2">
        <v>300000</v>
      </c>
      <c r="E1440" s="2">
        <f t="shared" si="39"/>
        <v>8400000</v>
      </c>
    </row>
    <row r="1441" spans="1:5" ht="11.25">
      <c r="A1441" s="29" t="s">
        <v>1067</v>
      </c>
      <c r="B1441" s="16" t="str">
        <f>'[1]ГСМ и РТИ'!D2211</f>
        <v>ШТ</v>
      </c>
      <c r="C1441" s="14">
        <v>3</v>
      </c>
      <c r="D1441" s="2">
        <v>3000000</v>
      </c>
      <c r="E1441" s="2">
        <f t="shared" si="39"/>
        <v>10080000.000000002</v>
      </c>
    </row>
    <row r="1442" spans="1:5" ht="11.25">
      <c r="A1442" s="29" t="s">
        <v>1068</v>
      </c>
      <c r="B1442" s="16" t="str">
        <f>'[1]ГСМ и РТИ'!D2212</f>
        <v>шт</v>
      </c>
      <c r="C1442" s="14">
        <v>4</v>
      </c>
      <c r="D1442" s="2">
        <v>1800000</v>
      </c>
      <c r="E1442" s="2">
        <f t="shared" si="39"/>
        <v>8064000.000000001</v>
      </c>
    </row>
    <row r="1443" spans="1:5" ht="11.25">
      <c r="A1443" s="29" t="s">
        <v>1069</v>
      </c>
      <c r="B1443" s="16" t="str">
        <f>'[1]ГСМ и РТИ'!D2213</f>
        <v>штук</v>
      </c>
      <c r="C1443" s="14">
        <v>20</v>
      </c>
      <c r="D1443" s="2">
        <v>344800</v>
      </c>
      <c r="E1443" s="2">
        <f t="shared" si="39"/>
        <v>7723520.000000001</v>
      </c>
    </row>
    <row r="1444" spans="1:5" ht="11.25">
      <c r="A1444" s="29" t="s">
        <v>1070</v>
      </c>
      <c r="B1444" s="16" t="str">
        <f>'[1]ГСМ и РТИ'!D2214</f>
        <v>штук</v>
      </c>
      <c r="C1444" s="14">
        <v>20</v>
      </c>
      <c r="D1444" s="2">
        <v>344800</v>
      </c>
      <c r="E1444" s="2">
        <f t="shared" si="39"/>
        <v>7723520.000000001</v>
      </c>
    </row>
    <row r="1445" spans="1:5" ht="11.25">
      <c r="A1445" s="29" t="s">
        <v>1071</v>
      </c>
      <c r="B1445" s="16" t="str">
        <f>'[1]ГСМ и РТИ'!D2215</f>
        <v>Шт</v>
      </c>
      <c r="C1445" s="14">
        <v>250</v>
      </c>
      <c r="D1445" s="2">
        <v>27200</v>
      </c>
      <c r="E1445" s="2">
        <f t="shared" si="39"/>
        <v>7616000.000000001</v>
      </c>
    </row>
    <row r="1446" spans="1:5" ht="11.25">
      <c r="A1446" s="29" t="s">
        <v>994</v>
      </c>
      <c r="B1446" s="16" t="str">
        <f>'[1]ГСМ и РТИ'!D2216</f>
        <v>Шт</v>
      </c>
      <c r="C1446" s="14">
        <v>4</v>
      </c>
      <c r="D1446" s="2">
        <v>1700000</v>
      </c>
      <c r="E1446" s="2">
        <f t="shared" si="39"/>
        <v>7616000.000000001</v>
      </c>
    </row>
    <row r="1447" spans="1:5" ht="11.25">
      <c r="A1447" s="29" t="s">
        <v>1072</v>
      </c>
      <c r="B1447" s="16" t="str">
        <f>'[1]ГСМ и РТИ'!D2217</f>
        <v>штук</v>
      </c>
      <c r="C1447" s="14">
        <v>12</v>
      </c>
      <c r="D1447" s="2">
        <v>551840</v>
      </c>
      <c r="E1447" s="2">
        <f t="shared" si="39"/>
        <v>7416729.600000001</v>
      </c>
    </row>
    <row r="1448" spans="1:5" ht="11.25">
      <c r="A1448" s="29" t="s">
        <v>1073</v>
      </c>
      <c r="B1448" s="16" t="str">
        <f>'[1]ГСМ и РТИ'!D2218</f>
        <v>штук</v>
      </c>
      <c r="C1448" s="14">
        <v>3</v>
      </c>
      <c r="D1448" s="2">
        <v>2200000</v>
      </c>
      <c r="E1448" s="2">
        <f t="shared" si="39"/>
        <v>7392000.000000001</v>
      </c>
    </row>
    <row r="1449" spans="1:5" ht="11.25">
      <c r="A1449" s="29" t="s">
        <v>1074</v>
      </c>
      <c r="B1449" s="16" t="str">
        <f>'[1]ГСМ и РТИ'!D2219</f>
        <v>штук</v>
      </c>
      <c r="C1449" s="14">
        <v>4</v>
      </c>
      <c r="D1449" s="2">
        <v>1600000</v>
      </c>
      <c r="E1449" s="2">
        <f t="shared" si="39"/>
        <v>7168000.000000001</v>
      </c>
    </row>
    <row r="1450" spans="1:5" ht="11.25">
      <c r="A1450" s="29" t="s">
        <v>997</v>
      </c>
      <c r="B1450" s="16" t="str">
        <f>'[1]ГСМ и РТИ'!D2220</f>
        <v>штук</v>
      </c>
      <c r="C1450" s="14">
        <v>2</v>
      </c>
      <c r="D1450" s="2">
        <v>3200000</v>
      </c>
      <c r="E1450" s="2">
        <f t="shared" si="39"/>
        <v>7168000.000000001</v>
      </c>
    </row>
    <row r="1451" spans="1:5" ht="11.25">
      <c r="A1451" s="29" t="s">
        <v>1075</v>
      </c>
      <c r="B1451" s="16" t="str">
        <f>'[1]ГСМ и РТИ'!D2221</f>
        <v>Шт</v>
      </c>
      <c r="C1451" s="14">
        <v>2</v>
      </c>
      <c r="D1451" s="2">
        <v>3200000</v>
      </c>
      <c r="E1451" s="2">
        <f t="shared" si="39"/>
        <v>7168000.000000001</v>
      </c>
    </row>
    <row r="1452" spans="1:5" ht="11.25">
      <c r="A1452" s="29" t="s">
        <v>1012</v>
      </c>
      <c r="B1452" s="16" t="str">
        <f>'[1]ГСМ и РТИ'!D2222</f>
        <v>Шт</v>
      </c>
      <c r="C1452" s="14">
        <v>2</v>
      </c>
      <c r="D1452" s="2">
        <v>3200000</v>
      </c>
      <c r="E1452" s="2">
        <f t="shared" si="39"/>
        <v>7168000.000000001</v>
      </c>
    </row>
    <row r="1453" spans="1:5" ht="11.25">
      <c r="A1453" s="29" t="s">
        <v>1076</v>
      </c>
      <c r="B1453" s="16" t="str">
        <f>'[1]ГСМ и РТИ'!D2223</f>
        <v>Шт</v>
      </c>
      <c r="C1453" s="14">
        <v>2</v>
      </c>
      <c r="D1453" s="2">
        <v>3200000</v>
      </c>
      <c r="E1453" s="2">
        <f t="shared" si="39"/>
        <v>7168000.000000001</v>
      </c>
    </row>
    <row r="1454" spans="1:5" ht="11.25">
      <c r="A1454" s="29" t="s">
        <v>1032</v>
      </c>
      <c r="B1454" s="16" t="str">
        <f>'[1]ГСМ и РТИ'!D2224</f>
        <v>ШТ</v>
      </c>
      <c r="C1454" s="14">
        <v>2</v>
      </c>
      <c r="D1454" s="2">
        <v>3200000</v>
      </c>
      <c r="E1454" s="2">
        <f t="shared" si="39"/>
        <v>7168000.000000001</v>
      </c>
    </row>
    <row r="1455" spans="1:5" ht="11.25">
      <c r="A1455" s="29" t="s">
        <v>1077</v>
      </c>
      <c r="B1455" s="16" t="str">
        <f>'[1]ГСМ и РТИ'!D2225</f>
        <v>комп</v>
      </c>
      <c r="C1455" s="14">
        <v>10</v>
      </c>
      <c r="D1455" s="2">
        <v>600000</v>
      </c>
      <c r="E1455" s="2">
        <f t="shared" si="39"/>
        <v>6720000.000000001</v>
      </c>
    </row>
    <row r="1456" spans="1:5" ht="11.25">
      <c r="A1456" s="29" t="s">
        <v>1078</v>
      </c>
      <c r="B1456" s="16" t="str">
        <f>'[1]ГСМ и РТИ'!D2226</f>
        <v>штук</v>
      </c>
      <c r="C1456" s="14">
        <v>2</v>
      </c>
      <c r="D1456" s="2">
        <v>4000000</v>
      </c>
      <c r="E1456" s="2">
        <f t="shared" si="39"/>
        <v>8960000</v>
      </c>
    </row>
    <row r="1457" spans="1:5" ht="11.25">
      <c r="A1457" s="29" t="s">
        <v>1079</v>
      </c>
      <c r="B1457" s="16" t="str">
        <f>'[1]ГСМ и РТИ'!D2227</f>
        <v>Шт</v>
      </c>
      <c r="C1457" s="14">
        <v>10</v>
      </c>
      <c r="D1457" s="2">
        <v>600000</v>
      </c>
      <c r="E1457" s="2">
        <f t="shared" si="39"/>
        <v>6720000.000000001</v>
      </c>
    </row>
    <row r="1458" spans="1:5" ht="11.25">
      <c r="A1458" s="29" t="s">
        <v>1067</v>
      </c>
      <c r="B1458" s="16" t="str">
        <f>'[1]ГСМ и РТИ'!D2228</f>
        <v>ШТ</v>
      </c>
      <c r="C1458" s="14">
        <v>2</v>
      </c>
      <c r="D1458" s="2">
        <v>3000000</v>
      </c>
      <c r="E1458" s="2">
        <f t="shared" si="39"/>
        <v>6720000.000000001</v>
      </c>
    </row>
    <row r="1459" spans="1:5" ht="11.25">
      <c r="A1459" s="29" t="s">
        <v>1080</v>
      </c>
      <c r="B1459" s="16" t="str">
        <f>'[1]ГСМ и РТИ'!D2229</f>
        <v>Шт</v>
      </c>
      <c r="C1459" s="14">
        <v>3</v>
      </c>
      <c r="D1459" s="2">
        <v>2000000</v>
      </c>
      <c r="E1459" s="2">
        <f t="shared" si="39"/>
        <v>6720000.000000001</v>
      </c>
    </row>
    <row r="1460" spans="1:5" ht="11.25">
      <c r="A1460" s="29" t="s">
        <v>1081</v>
      </c>
      <c r="B1460" s="16" t="str">
        <f>'[1]ГСМ и РТИ'!D2230</f>
        <v>ком-т</v>
      </c>
      <c r="C1460" s="14">
        <v>8</v>
      </c>
      <c r="D1460" s="2">
        <v>800000</v>
      </c>
      <c r="E1460" s="2">
        <f t="shared" si="39"/>
        <v>7168000.000000001</v>
      </c>
    </row>
    <row r="1461" spans="1:5" ht="11.25">
      <c r="A1461" s="29" t="s">
        <v>1082</v>
      </c>
      <c r="B1461" s="16" t="str">
        <f>'[1]ГСМ и РТИ'!D2231</f>
        <v>штук</v>
      </c>
      <c r="C1461" s="14">
        <v>5</v>
      </c>
      <c r="D1461" s="2">
        <v>1200000</v>
      </c>
      <c r="E1461" s="2">
        <f t="shared" si="39"/>
        <v>6720000.000000001</v>
      </c>
    </row>
    <row r="1462" spans="1:5" ht="11.25">
      <c r="A1462" s="29" t="s">
        <v>994</v>
      </c>
      <c r="B1462" s="16" t="str">
        <f>'[1]ГСМ и РТИ'!D2232</f>
        <v>Шт</v>
      </c>
      <c r="C1462" s="14">
        <v>4</v>
      </c>
      <c r="D1462" s="2">
        <v>1700000</v>
      </c>
      <c r="E1462" s="2">
        <f t="shared" si="39"/>
        <v>7616000.000000001</v>
      </c>
    </row>
    <row r="1463" spans="1:5" ht="11.25">
      <c r="A1463" s="29" t="s">
        <v>994</v>
      </c>
      <c r="B1463" s="16" t="str">
        <f>'[1]ГСМ и РТИ'!D2233</f>
        <v>Шт</v>
      </c>
      <c r="C1463" s="14">
        <v>4</v>
      </c>
      <c r="D1463" s="2">
        <v>1700000</v>
      </c>
      <c r="E1463" s="2">
        <f t="shared" si="39"/>
        <v>7616000.000000001</v>
      </c>
    </row>
    <row r="1464" spans="1:5" ht="22.5">
      <c r="A1464" s="29" t="s">
        <v>1083</v>
      </c>
      <c r="B1464" s="16" t="str">
        <f>'[1]ГСМ и РТИ'!D2234</f>
        <v>штук</v>
      </c>
      <c r="C1464" s="14">
        <v>12</v>
      </c>
      <c r="D1464" s="2">
        <v>482880</v>
      </c>
      <c r="E1464" s="2">
        <f t="shared" si="39"/>
        <v>6489907.2</v>
      </c>
    </row>
    <row r="1465" spans="1:5" ht="11.25">
      <c r="A1465" s="29" t="s">
        <v>998</v>
      </c>
      <c r="B1465" s="16" t="str">
        <f>'[1]ГСМ и РТИ'!D2235</f>
        <v>Шт</v>
      </c>
      <c r="C1465" s="14">
        <v>2</v>
      </c>
      <c r="D1465" s="2">
        <v>3800000</v>
      </c>
      <c r="E1465" s="2">
        <f t="shared" si="39"/>
        <v>8512000</v>
      </c>
    </row>
    <row r="1466" spans="1:5" ht="11.25">
      <c r="A1466" s="29" t="s">
        <v>998</v>
      </c>
      <c r="B1466" s="16" t="str">
        <f>'[1]ГСМ и РТИ'!D2236</f>
        <v>Шт</v>
      </c>
      <c r="C1466" s="14">
        <v>2</v>
      </c>
      <c r="D1466" s="2">
        <v>3800000</v>
      </c>
      <c r="E1466" s="2">
        <f t="shared" si="39"/>
        <v>8512000</v>
      </c>
    </row>
    <row r="1467" spans="1:5" ht="11.25">
      <c r="A1467" s="29" t="s">
        <v>991</v>
      </c>
      <c r="B1467" s="16" t="str">
        <f>'[1]ГСМ и РТИ'!D2237</f>
        <v>Шт</v>
      </c>
      <c r="C1467" s="14">
        <v>2</v>
      </c>
      <c r="D1467" s="2">
        <v>3800000</v>
      </c>
      <c r="E1467" s="2">
        <f t="shared" si="39"/>
        <v>8512000</v>
      </c>
    </row>
    <row r="1468" spans="1:5" ht="11.25">
      <c r="A1468" s="29" t="s">
        <v>1084</v>
      </c>
      <c r="B1468" s="16" t="str">
        <f>'[1]ГСМ и РТИ'!D2238</f>
        <v>Шт</v>
      </c>
      <c r="C1468" s="14">
        <v>2</v>
      </c>
      <c r="D1468" s="2">
        <v>2803000</v>
      </c>
      <c r="E1468" s="2">
        <f t="shared" si="39"/>
        <v>6278720.000000001</v>
      </c>
    </row>
    <row r="1469" spans="1:5" ht="11.25">
      <c r="A1469" s="29" t="s">
        <v>1085</v>
      </c>
      <c r="B1469" s="16" t="str">
        <f>'[1]ГСМ и РТИ'!D2239</f>
        <v>Шт</v>
      </c>
      <c r="C1469" s="14">
        <v>2</v>
      </c>
      <c r="D1469" s="2">
        <v>2800000</v>
      </c>
      <c r="E1469" s="2">
        <f t="shared" si="39"/>
        <v>6272000.000000001</v>
      </c>
    </row>
    <row r="1470" spans="1:5" ht="11.25">
      <c r="A1470" s="29" t="s">
        <v>1074</v>
      </c>
      <c r="B1470" s="16" t="str">
        <f>'[1]ГСМ и РТИ'!D2240</f>
        <v>штук</v>
      </c>
      <c r="C1470" s="14">
        <v>4</v>
      </c>
      <c r="D1470" s="2">
        <v>1600000</v>
      </c>
      <c r="E1470" s="2">
        <f t="shared" si="39"/>
        <v>7168000.000000001</v>
      </c>
    </row>
    <row r="1471" spans="1:5" ht="22.5">
      <c r="A1471" s="29" t="s">
        <v>1086</v>
      </c>
      <c r="B1471" s="16" t="str">
        <f>'[1]ГСМ и РТИ'!D2241</f>
        <v>к-т</v>
      </c>
      <c r="C1471" s="14">
        <v>4</v>
      </c>
      <c r="D1471" s="2">
        <v>2237200</v>
      </c>
      <c r="E1471" s="2">
        <f t="shared" si="39"/>
        <v>10022656.000000002</v>
      </c>
    </row>
    <row r="1472" spans="1:5" ht="11.25">
      <c r="A1472" s="29" t="s">
        <v>1087</v>
      </c>
      <c r="B1472" s="16" t="str">
        <f>'[1]ГСМ и РТИ'!D2242</f>
        <v>штук</v>
      </c>
      <c r="C1472" s="14">
        <v>1</v>
      </c>
      <c r="D1472" s="2">
        <v>5500000</v>
      </c>
      <c r="E1472" s="2">
        <f t="shared" si="39"/>
        <v>6160000.000000001</v>
      </c>
    </row>
    <row r="1473" spans="1:5" ht="11.25">
      <c r="A1473" s="29" t="s">
        <v>1088</v>
      </c>
      <c r="B1473" s="16" t="str">
        <f>'[1]ГСМ и РТИ'!D2243</f>
        <v>Шт</v>
      </c>
      <c r="C1473" s="14">
        <v>2</v>
      </c>
      <c r="D1473" s="2">
        <v>11000000</v>
      </c>
      <c r="E1473" s="2">
        <f t="shared" si="39"/>
        <v>24640000.000000004</v>
      </c>
    </row>
    <row r="1474" spans="1:5" ht="11.25">
      <c r="A1474" s="29" t="s">
        <v>1089</v>
      </c>
      <c r="B1474" s="16" t="str">
        <f>'[1]ГСМ и РТИ'!D2244</f>
        <v>Шт</v>
      </c>
      <c r="C1474" s="14">
        <v>1</v>
      </c>
      <c r="D1474" s="2">
        <v>5500000</v>
      </c>
      <c r="E1474" s="2">
        <f t="shared" si="39"/>
        <v>6160000.000000001</v>
      </c>
    </row>
    <row r="1475" spans="1:5" ht="11.25">
      <c r="A1475" s="29" t="s">
        <v>1000</v>
      </c>
      <c r="B1475" s="16" t="str">
        <f>'[1]ГСМ и РТИ'!D2245</f>
        <v>штук</v>
      </c>
      <c r="C1475" s="14">
        <v>4</v>
      </c>
      <c r="D1475" s="2">
        <v>2200000</v>
      </c>
      <c r="E1475" s="2">
        <f t="shared" si="39"/>
        <v>9856000.000000002</v>
      </c>
    </row>
    <row r="1476" spans="1:5" ht="11.25">
      <c r="A1476" s="29" t="s">
        <v>1059</v>
      </c>
      <c r="B1476" s="16" t="str">
        <f>'[1]ГСМ и РТИ'!D2246</f>
        <v>шт</v>
      </c>
      <c r="C1476" s="14">
        <v>2</v>
      </c>
      <c r="D1476" s="2">
        <v>11000000</v>
      </c>
      <c r="E1476" s="2">
        <f t="shared" si="39"/>
        <v>24640000.000000004</v>
      </c>
    </row>
    <row r="1477" spans="1:5" ht="11.25">
      <c r="A1477" s="29" t="s">
        <v>1090</v>
      </c>
      <c r="B1477" s="16" t="str">
        <f>'[1]ГСМ и РТИ'!D2247</f>
        <v>штук</v>
      </c>
      <c r="C1477" s="14">
        <v>2</v>
      </c>
      <c r="D1477" s="2">
        <v>3500000</v>
      </c>
      <c r="E1477" s="2">
        <f t="shared" si="39"/>
        <v>7840000.000000001</v>
      </c>
    </row>
    <row r="1478" spans="1:5" ht="11.25">
      <c r="A1478" s="29" t="s">
        <v>1091</v>
      </c>
      <c r="B1478" s="16" t="str">
        <f>'[1]ГСМ и РТИ'!D2248</f>
        <v>Шт</v>
      </c>
      <c r="C1478" s="14">
        <v>2</v>
      </c>
      <c r="D1478" s="2">
        <v>2600000</v>
      </c>
      <c r="E1478" s="2">
        <f t="shared" si="39"/>
        <v>5824000.000000001</v>
      </c>
    </row>
    <row r="1479" spans="1:5" ht="11.25">
      <c r="A1479" s="29" t="s">
        <v>1092</v>
      </c>
      <c r="B1479" s="16" t="str">
        <f>'[1]ГСМ и РТИ'!D2249</f>
        <v>штук</v>
      </c>
      <c r="C1479" s="14">
        <v>4</v>
      </c>
      <c r="D1479" s="2">
        <v>2000000</v>
      </c>
      <c r="E1479" s="2">
        <f t="shared" si="39"/>
        <v>8960000</v>
      </c>
    </row>
    <row r="1480" spans="1:5" ht="22.5">
      <c r="A1480" s="29" t="s">
        <v>1093</v>
      </c>
      <c r="B1480" s="16" t="str">
        <f>'[1]ГСМ и РТИ'!D2250</f>
        <v>Шт</v>
      </c>
      <c r="C1480" s="14">
        <v>50</v>
      </c>
      <c r="D1480" s="2">
        <v>100000</v>
      </c>
      <c r="E1480" s="2">
        <f t="shared" si="39"/>
        <v>5600000.000000001</v>
      </c>
    </row>
    <row r="1481" spans="1:5" ht="11.25">
      <c r="A1481" s="29" t="s">
        <v>1094</v>
      </c>
      <c r="B1481" s="16" t="str">
        <f>'[1]ГСМ и РТИ'!D2251</f>
        <v>шт</v>
      </c>
      <c r="C1481" s="14">
        <v>25</v>
      </c>
      <c r="D1481" s="2">
        <v>200000</v>
      </c>
      <c r="E1481" s="2">
        <f t="shared" si="39"/>
        <v>5600000.000000001</v>
      </c>
    </row>
    <row r="1482" spans="1:5" ht="11.25">
      <c r="A1482" s="29" t="s">
        <v>1095</v>
      </c>
      <c r="B1482" s="16" t="str">
        <f>'[1]ГСМ и РТИ'!D2252</f>
        <v>Шт</v>
      </c>
      <c r="C1482" s="14">
        <v>2</v>
      </c>
      <c r="D1482" s="2">
        <v>2500000</v>
      </c>
      <c r="E1482" s="2">
        <f t="shared" si="39"/>
        <v>5600000.000000001</v>
      </c>
    </row>
    <row r="1483" spans="1:5" ht="11.25">
      <c r="A1483" s="29" t="s">
        <v>1096</v>
      </c>
      <c r="B1483" s="16" t="str">
        <f>'[1]ГСМ и РТИ'!D2253</f>
        <v>Шт</v>
      </c>
      <c r="C1483" s="14">
        <v>1</v>
      </c>
      <c r="D1483" s="2">
        <v>20000000</v>
      </c>
      <c r="E1483" s="2">
        <f t="shared" si="39"/>
        <v>22400000.000000004</v>
      </c>
    </row>
    <row r="1484" spans="1:5" ht="11.25">
      <c r="A1484" s="29" t="s">
        <v>1097</v>
      </c>
      <c r="B1484" s="16" t="str">
        <f>'[1]ГСМ и РТИ'!D2254</f>
        <v>Шт</v>
      </c>
      <c r="C1484" s="14">
        <v>2</v>
      </c>
      <c r="D1484" s="2">
        <v>10000000</v>
      </c>
      <c r="E1484" s="2">
        <f t="shared" si="39"/>
        <v>22400000.000000004</v>
      </c>
    </row>
    <row r="1485" spans="1:5" ht="11.25">
      <c r="A1485" s="29" t="s">
        <v>992</v>
      </c>
      <c r="B1485" s="16" t="str">
        <f>'[1]ГСМ и РТИ'!D2255</f>
        <v>шт</v>
      </c>
      <c r="C1485" s="14">
        <v>2</v>
      </c>
      <c r="D1485" s="2">
        <v>3200000</v>
      </c>
      <c r="E1485" s="2">
        <f t="shared" si="39"/>
        <v>7168000.000000001</v>
      </c>
    </row>
    <row r="1486" spans="1:5" ht="11.25">
      <c r="A1486" s="29" t="s">
        <v>995</v>
      </c>
      <c r="B1486" s="16" t="str">
        <f>'[1]ГСМ и РТИ'!D2256</f>
        <v>Шт</v>
      </c>
      <c r="C1486" s="14">
        <v>2</v>
      </c>
      <c r="D1486" s="2">
        <v>3000000</v>
      </c>
      <c r="E1486" s="2">
        <f t="shared" si="39"/>
        <v>6720000.000000001</v>
      </c>
    </row>
    <row r="1487" spans="1:5" ht="11.25">
      <c r="A1487" s="29" t="s">
        <v>1098</v>
      </c>
      <c r="B1487" s="16" t="str">
        <f>'[1]ГСМ и РТИ'!D2257</f>
        <v>шт</v>
      </c>
      <c r="C1487" s="14">
        <v>15</v>
      </c>
      <c r="D1487" s="2">
        <v>300000</v>
      </c>
      <c r="E1487" s="2">
        <f t="shared" si="39"/>
        <v>5040000.000000001</v>
      </c>
    </row>
    <row r="1488" spans="1:5" ht="11.25">
      <c r="A1488" s="29" t="s">
        <v>1018</v>
      </c>
      <c r="B1488" s="16" t="str">
        <f>'[1]ГСМ и РТИ'!D2258</f>
        <v>штук</v>
      </c>
      <c r="C1488" s="14">
        <v>2</v>
      </c>
      <c r="D1488" s="2">
        <v>1800000</v>
      </c>
      <c r="E1488" s="2">
        <f t="shared" si="39"/>
        <v>4032000.0000000005</v>
      </c>
    </row>
    <row r="1489" spans="1:5" ht="11.25">
      <c r="A1489" s="29" t="s">
        <v>1099</v>
      </c>
      <c r="B1489" s="16" t="str">
        <f>'[1]ГСМ и РТИ'!D2259</f>
        <v>Шт</v>
      </c>
      <c r="C1489" s="14">
        <v>50</v>
      </c>
      <c r="D1489" s="2">
        <v>90000</v>
      </c>
      <c r="E1489" s="2">
        <f t="shared" si="39"/>
        <v>5040000.000000001</v>
      </c>
    </row>
    <row r="1490" spans="1:5" ht="11.25">
      <c r="A1490" s="29" t="s">
        <v>1100</v>
      </c>
      <c r="B1490" s="16" t="str">
        <f>'[1]ГСМ и РТИ'!D2260</f>
        <v>Шт</v>
      </c>
      <c r="C1490" s="14">
        <v>15</v>
      </c>
      <c r="D1490" s="2">
        <v>300000</v>
      </c>
      <c r="E1490" s="2">
        <f t="shared" si="39"/>
        <v>5040000.000000001</v>
      </c>
    </row>
    <row r="1491" spans="1:5" ht="11.25">
      <c r="A1491" s="29" t="s">
        <v>1101</v>
      </c>
      <c r="B1491" s="16" t="str">
        <f>'[1]ГСМ и РТИ'!D2261</f>
        <v>Шт</v>
      </c>
      <c r="C1491" s="14">
        <v>6</v>
      </c>
      <c r="D1491" s="2">
        <v>700000</v>
      </c>
      <c r="E1491" s="2">
        <f t="shared" si="39"/>
        <v>4704000</v>
      </c>
    </row>
    <row r="1492" spans="1:5" ht="11.25">
      <c r="A1492" s="29" t="s">
        <v>994</v>
      </c>
      <c r="B1492" s="16" t="str">
        <f>'[1]ГСМ и РТИ'!D2262</f>
        <v>Шт</v>
      </c>
      <c r="C1492" s="14">
        <v>2</v>
      </c>
      <c r="D1492" s="2">
        <v>1700000</v>
      </c>
      <c r="E1492" s="2">
        <f t="shared" si="39"/>
        <v>3808000.0000000005</v>
      </c>
    </row>
    <row r="1493" spans="1:5" ht="11.25">
      <c r="A1493" s="29" t="s">
        <v>994</v>
      </c>
      <c r="B1493" s="16" t="str">
        <f>'[1]ГСМ и РТИ'!D2263</f>
        <v>Шт</v>
      </c>
      <c r="C1493" s="14">
        <v>2</v>
      </c>
      <c r="D1493" s="2">
        <v>1700000</v>
      </c>
      <c r="E1493" s="2">
        <f aca="true" t="shared" si="40" ref="E1493:E1556">(C1493*D1493)*1.12</f>
        <v>3808000.0000000005</v>
      </c>
    </row>
    <row r="1494" spans="1:5" ht="11.25">
      <c r="A1494" s="29" t="s">
        <v>1054</v>
      </c>
      <c r="B1494" s="16" t="str">
        <f>'[1]ГСМ и РТИ'!D2264</f>
        <v>шт</v>
      </c>
      <c r="C1494" s="14">
        <v>1</v>
      </c>
      <c r="D1494" s="2">
        <v>4200000</v>
      </c>
      <c r="E1494" s="2">
        <f t="shared" si="40"/>
        <v>4704000</v>
      </c>
    </row>
    <row r="1495" spans="1:5" ht="11.25">
      <c r="A1495" s="29" t="s">
        <v>1102</v>
      </c>
      <c r="B1495" s="16" t="str">
        <f>'[1]ГСМ и РТИ'!D2265</f>
        <v>штук</v>
      </c>
      <c r="C1495" s="14">
        <v>12</v>
      </c>
      <c r="D1495" s="2">
        <v>344800</v>
      </c>
      <c r="E1495" s="2">
        <f t="shared" si="40"/>
        <v>4634112</v>
      </c>
    </row>
    <row r="1496" spans="1:5" ht="11.25">
      <c r="A1496" s="29" t="s">
        <v>1103</v>
      </c>
      <c r="B1496" s="16" t="str">
        <f>'[1]ГСМ и РТИ'!D2266</f>
        <v>штук</v>
      </c>
      <c r="C1496" s="14">
        <v>12</v>
      </c>
      <c r="D1496" s="2">
        <v>344800</v>
      </c>
      <c r="E1496" s="2">
        <f t="shared" si="40"/>
        <v>4634112</v>
      </c>
    </row>
    <row r="1497" spans="1:5" ht="11.25">
      <c r="A1497" s="29" t="s">
        <v>1104</v>
      </c>
      <c r="B1497" s="16" t="str">
        <f>'[1]ГСМ и РТИ'!D2267</f>
        <v>штук</v>
      </c>
      <c r="C1497" s="14">
        <v>12</v>
      </c>
      <c r="D1497" s="2">
        <v>344800</v>
      </c>
      <c r="E1497" s="2">
        <f t="shared" si="40"/>
        <v>4634112</v>
      </c>
    </row>
    <row r="1498" spans="1:5" ht="11.25">
      <c r="A1498" s="29" t="s">
        <v>1105</v>
      </c>
      <c r="B1498" s="16" t="str">
        <f>'[1]ГСМ и РТИ'!D2268</f>
        <v>штук</v>
      </c>
      <c r="C1498" s="14">
        <v>10</v>
      </c>
      <c r="D1498" s="2">
        <v>400000</v>
      </c>
      <c r="E1498" s="2">
        <f t="shared" si="40"/>
        <v>4480000</v>
      </c>
    </row>
    <row r="1499" spans="1:5" ht="11.25">
      <c r="A1499" s="29" t="s">
        <v>1106</v>
      </c>
      <c r="B1499" s="16" t="str">
        <f>'[1]ГСМ и РТИ'!D2269</f>
        <v>шт</v>
      </c>
      <c r="C1499" s="14">
        <v>2</v>
      </c>
      <c r="D1499" s="2">
        <v>2000000</v>
      </c>
      <c r="E1499" s="2">
        <f t="shared" si="40"/>
        <v>4480000</v>
      </c>
    </row>
    <row r="1500" spans="1:5" ht="11.25">
      <c r="A1500" s="29" t="s">
        <v>1107</v>
      </c>
      <c r="B1500" s="16" t="str">
        <f>'[1]ГСМ и РТИ'!D2270</f>
        <v>шт</v>
      </c>
      <c r="C1500" s="14">
        <v>5</v>
      </c>
      <c r="D1500" s="2">
        <v>800000</v>
      </c>
      <c r="E1500" s="2">
        <f t="shared" si="40"/>
        <v>4480000</v>
      </c>
    </row>
    <row r="1501" spans="1:5" ht="11.25">
      <c r="A1501" s="29" t="s">
        <v>1108</v>
      </c>
      <c r="B1501" s="16" t="str">
        <f>'[1]ГСМ и РТИ'!D2271</f>
        <v>Шт</v>
      </c>
      <c r="C1501" s="14">
        <v>5</v>
      </c>
      <c r="D1501" s="2">
        <v>780000</v>
      </c>
      <c r="E1501" s="2">
        <f t="shared" si="40"/>
        <v>4368000</v>
      </c>
    </row>
    <row r="1502" spans="1:5" ht="11.25">
      <c r="A1502" s="29" t="s">
        <v>1109</v>
      </c>
      <c r="B1502" s="16" t="str">
        <f>'[1]ГСМ и РТИ'!D2272</f>
        <v>Шт</v>
      </c>
      <c r="C1502" s="14">
        <v>8</v>
      </c>
      <c r="D1502" s="2">
        <v>471000</v>
      </c>
      <c r="E1502" s="2">
        <f t="shared" si="40"/>
        <v>4220160</v>
      </c>
    </row>
    <row r="1503" spans="1:5" ht="11.25">
      <c r="A1503" s="29" t="s">
        <v>1110</v>
      </c>
      <c r="B1503" s="16" t="str">
        <f>'[1]ГСМ и РТИ'!D2273</f>
        <v>Шт</v>
      </c>
      <c r="C1503" s="14">
        <v>0.25</v>
      </c>
      <c r="D1503" s="2">
        <v>15000000</v>
      </c>
      <c r="E1503" s="2">
        <f t="shared" si="40"/>
        <v>4200000</v>
      </c>
    </row>
    <row r="1504" spans="1:5" ht="11.25">
      <c r="A1504" s="29" t="s">
        <v>1111</v>
      </c>
      <c r="B1504" s="16" t="str">
        <f>'[1]ГСМ и РТИ'!D2274</f>
        <v>Шт</v>
      </c>
      <c r="C1504" s="14">
        <v>3.75</v>
      </c>
      <c r="D1504" s="2">
        <v>1000000</v>
      </c>
      <c r="E1504" s="2">
        <f t="shared" si="40"/>
        <v>4200000</v>
      </c>
    </row>
    <row r="1505" spans="1:5" ht="11.25">
      <c r="A1505" s="29" t="s">
        <v>1112</v>
      </c>
      <c r="B1505" s="16" t="str">
        <f>'[1]ГСМ и РТИ'!D2275</f>
        <v>Шт</v>
      </c>
      <c r="C1505" s="14">
        <v>1.25</v>
      </c>
      <c r="D1505" s="2">
        <v>3000000</v>
      </c>
      <c r="E1505" s="2">
        <f t="shared" si="40"/>
        <v>4200000</v>
      </c>
    </row>
    <row r="1506" spans="1:5" ht="11.25">
      <c r="A1506" s="29" t="s">
        <v>1113</v>
      </c>
      <c r="B1506" s="16" t="str">
        <f>'[1]ГСМ и РТИ'!D2276</f>
        <v>Шт</v>
      </c>
      <c r="C1506" s="14">
        <v>5</v>
      </c>
      <c r="D1506" s="2">
        <v>750000</v>
      </c>
      <c r="E1506" s="2">
        <f t="shared" si="40"/>
        <v>4200000</v>
      </c>
    </row>
    <row r="1507" spans="1:5" ht="11.25">
      <c r="A1507" s="29" t="s">
        <v>1114</v>
      </c>
      <c r="B1507" s="16" t="str">
        <f>'[1]ГСМ и РТИ'!D2277</f>
        <v>шт</v>
      </c>
      <c r="C1507" s="14">
        <v>0.75</v>
      </c>
      <c r="D1507" s="2">
        <v>5000000</v>
      </c>
      <c r="E1507" s="2">
        <f t="shared" si="40"/>
        <v>4200000</v>
      </c>
    </row>
    <row r="1508" spans="1:5" ht="11.25">
      <c r="A1508" s="29" t="s">
        <v>1047</v>
      </c>
      <c r="B1508" s="16" t="str">
        <f>'[1]ГСМ и РТИ'!D2278</f>
        <v>штук</v>
      </c>
      <c r="C1508" s="14">
        <v>4.5</v>
      </c>
      <c r="D1508" s="2">
        <v>800000</v>
      </c>
      <c r="E1508" s="2">
        <f t="shared" si="40"/>
        <v>4032000.0000000005</v>
      </c>
    </row>
    <row r="1509" spans="1:5" ht="11.25">
      <c r="A1509" s="29" t="s">
        <v>1115</v>
      </c>
      <c r="B1509" s="16" t="str">
        <f>'[1]ГСМ и РТИ'!D2279</f>
        <v>Шт</v>
      </c>
      <c r="C1509" s="14">
        <v>6</v>
      </c>
      <c r="D1509" s="2">
        <v>600000</v>
      </c>
      <c r="E1509" s="2">
        <f t="shared" si="40"/>
        <v>4032000.0000000005</v>
      </c>
    </row>
    <row r="1510" spans="1:5" ht="11.25">
      <c r="A1510" s="29" t="s">
        <v>1116</v>
      </c>
      <c r="B1510" s="16" t="str">
        <f>'[1]ГСМ и РТИ'!D2280</f>
        <v>шт</v>
      </c>
      <c r="C1510" s="14">
        <v>6</v>
      </c>
      <c r="D1510" s="2">
        <v>600000</v>
      </c>
      <c r="E1510" s="2">
        <f t="shared" si="40"/>
        <v>4032000.0000000005</v>
      </c>
    </row>
    <row r="1511" spans="1:5" ht="11.25">
      <c r="A1511" s="29" t="s">
        <v>1116</v>
      </c>
      <c r="B1511" s="16" t="str">
        <f>'[1]ГСМ и РТИ'!D2281</f>
        <v>шт</v>
      </c>
      <c r="C1511" s="14">
        <v>6</v>
      </c>
      <c r="D1511" s="2">
        <v>600000</v>
      </c>
      <c r="E1511" s="2">
        <f t="shared" si="40"/>
        <v>4032000.0000000005</v>
      </c>
    </row>
    <row r="1512" spans="1:5" ht="11.25">
      <c r="A1512" s="29" t="s">
        <v>1117</v>
      </c>
      <c r="B1512" s="16" t="str">
        <f>'[1]ГСМ и РТИ'!D2282</f>
        <v>КТ</v>
      </c>
      <c r="C1512" s="14">
        <v>3</v>
      </c>
      <c r="D1512" s="2">
        <v>1200000</v>
      </c>
      <c r="E1512" s="2">
        <f t="shared" si="40"/>
        <v>4032000.0000000005</v>
      </c>
    </row>
    <row r="1513" spans="1:5" ht="11.25">
      <c r="A1513" s="29" t="s">
        <v>1118</v>
      </c>
      <c r="B1513" s="16" t="str">
        <f>'[1]ГСМ и РТИ'!D2283</f>
        <v>Шт</v>
      </c>
      <c r="C1513" s="14">
        <v>2</v>
      </c>
      <c r="D1513" s="2">
        <v>2000000</v>
      </c>
      <c r="E1513" s="2">
        <f t="shared" si="40"/>
        <v>4480000</v>
      </c>
    </row>
    <row r="1514" spans="1:5" ht="11.25">
      <c r="A1514" s="29" t="s">
        <v>1119</v>
      </c>
      <c r="B1514" s="16" t="str">
        <f>'[1]ГСМ и РТИ'!D2284</f>
        <v>Шт</v>
      </c>
      <c r="C1514" s="14">
        <v>2</v>
      </c>
      <c r="D1514" s="2">
        <v>7000000</v>
      </c>
      <c r="E1514" s="2">
        <f t="shared" si="40"/>
        <v>15680000.000000002</v>
      </c>
    </row>
    <row r="1515" spans="1:5" ht="11.25">
      <c r="A1515" s="29" t="s">
        <v>1120</v>
      </c>
      <c r="B1515" s="16" t="str">
        <f>'[1]ГСМ и РТИ'!D2285</f>
        <v>Шт</v>
      </c>
      <c r="C1515" s="14">
        <v>1</v>
      </c>
      <c r="D1515" s="2">
        <v>3500000</v>
      </c>
      <c r="E1515" s="2">
        <f t="shared" si="40"/>
        <v>3920000.0000000005</v>
      </c>
    </row>
    <row r="1516" spans="1:5" ht="11.25">
      <c r="A1516" s="29" t="s">
        <v>1121</v>
      </c>
      <c r="B1516" s="16" t="str">
        <f>'[1]ГСМ и РТИ'!D2286</f>
        <v>Шт</v>
      </c>
      <c r="C1516" s="14">
        <v>2</v>
      </c>
      <c r="D1516" s="2">
        <v>7000000</v>
      </c>
      <c r="E1516" s="2">
        <f t="shared" si="40"/>
        <v>15680000.000000002</v>
      </c>
    </row>
    <row r="1517" spans="1:5" ht="11.25">
      <c r="A1517" s="29" t="s">
        <v>1121</v>
      </c>
      <c r="B1517" s="16" t="str">
        <f>'[1]ГСМ и РТИ'!D2287</f>
        <v>Шт</v>
      </c>
      <c r="C1517" s="14">
        <v>2</v>
      </c>
      <c r="D1517" s="2">
        <v>7000000</v>
      </c>
      <c r="E1517" s="2">
        <f t="shared" si="40"/>
        <v>15680000.000000002</v>
      </c>
    </row>
    <row r="1518" spans="1:5" ht="11.25">
      <c r="A1518" s="29" t="s">
        <v>1122</v>
      </c>
      <c r="B1518" s="16" t="str">
        <f>'[1]ГСМ и РТИ'!D2288</f>
        <v>Шт</v>
      </c>
      <c r="C1518" s="14">
        <v>2</v>
      </c>
      <c r="D1518" s="2">
        <v>7000000</v>
      </c>
      <c r="E1518" s="2">
        <f t="shared" si="40"/>
        <v>15680000.000000002</v>
      </c>
    </row>
    <row r="1519" spans="1:5" ht="22.5">
      <c r="A1519" s="29" t="s">
        <v>1123</v>
      </c>
      <c r="B1519" s="16" t="str">
        <f>'[1]ГСМ и РТИ'!D2289</f>
        <v>штук</v>
      </c>
      <c r="C1519" s="14">
        <v>12</v>
      </c>
      <c r="D1519" s="2">
        <v>275840</v>
      </c>
      <c r="E1519" s="2">
        <f t="shared" si="40"/>
        <v>3707289.6000000006</v>
      </c>
    </row>
    <row r="1520" spans="1:5" ht="11.25">
      <c r="A1520" s="29" t="s">
        <v>1124</v>
      </c>
      <c r="B1520" s="16" t="str">
        <f>'[1]ГСМ и РТИ'!D2290</f>
        <v>комп</v>
      </c>
      <c r="C1520" s="14">
        <v>10</v>
      </c>
      <c r="D1520" s="2">
        <v>600000</v>
      </c>
      <c r="E1520" s="2">
        <f t="shared" si="40"/>
        <v>6720000.000000001</v>
      </c>
    </row>
    <row r="1521" spans="1:5" ht="11.25">
      <c r="A1521" s="29" t="s">
        <v>1125</v>
      </c>
      <c r="B1521" s="16" t="str">
        <f>'[1]ГСМ и РТИ'!D2291</f>
        <v>Шт</v>
      </c>
      <c r="C1521" s="14">
        <v>2</v>
      </c>
      <c r="D1521" s="2">
        <v>1300000</v>
      </c>
      <c r="E1521" s="2">
        <f t="shared" si="40"/>
        <v>2912000.0000000005</v>
      </c>
    </row>
    <row r="1522" spans="1:5" ht="11.25">
      <c r="A1522" s="29" t="s">
        <v>1126</v>
      </c>
      <c r="B1522" s="16" t="str">
        <f>'[1]ГСМ и РТИ'!D2292</f>
        <v>Шт</v>
      </c>
      <c r="C1522" s="14">
        <v>1</v>
      </c>
      <c r="D1522" s="2">
        <v>13000000</v>
      </c>
      <c r="E1522" s="2">
        <f t="shared" si="40"/>
        <v>14560000.000000002</v>
      </c>
    </row>
    <row r="1523" spans="1:5" ht="22.5">
      <c r="A1523" s="29" t="s">
        <v>1127</v>
      </c>
      <c r="B1523" s="16" t="str">
        <f>'[1]ГСМ и РТИ'!D2293</f>
        <v>Шт</v>
      </c>
      <c r="C1523" s="14">
        <v>1</v>
      </c>
      <c r="D1523" s="2">
        <v>13000000</v>
      </c>
      <c r="E1523" s="2">
        <f t="shared" si="40"/>
        <v>14560000.000000002</v>
      </c>
    </row>
    <row r="1524" spans="1:5" ht="11.25">
      <c r="A1524" s="29" t="s">
        <v>1025</v>
      </c>
      <c r="B1524" s="16" t="str">
        <f>'[1]ГСМ и РТИ'!D2294</f>
        <v>Шт</v>
      </c>
      <c r="C1524" s="14">
        <v>15</v>
      </c>
      <c r="D1524" s="2">
        <v>215000</v>
      </c>
      <c r="E1524" s="2">
        <f t="shared" si="40"/>
        <v>3612000.0000000005</v>
      </c>
    </row>
    <row r="1525" spans="1:5" ht="11.25">
      <c r="A1525" s="29" t="s">
        <v>1076</v>
      </c>
      <c r="B1525" s="16" t="str">
        <f>'[1]ГСМ и РТИ'!D2295</f>
        <v>Шт</v>
      </c>
      <c r="C1525" s="14">
        <v>1</v>
      </c>
      <c r="D1525" s="2">
        <v>3200000</v>
      </c>
      <c r="E1525" s="2">
        <f t="shared" si="40"/>
        <v>3584000.0000000005</v>
      </c>
    </row>
    <row r="1526" spans="1:5" ht="11.25">
      <c r="A1526" s="29" t="s">
        <v>1128</v>
      </c>
      <c r="B1526" s="16" t="str">
        <f>'[1]ГСМ и РТИ'!D2296</f>
        <v>Шт</v>
      </c>
      <c r="C1526" s="14">
        <v>2</v>
      </c>
      <c r="D1526" s="2">
        <v>1600000</v>
      </c>
      <c r="E1526" s="2">
        <f t="shared" si="40"/>
        <v>3584000.0000000005</v>
      </c>
    </row>
    <row r="1527" spans="1:5" ht="11.25">
      <c r="A1527" s="29" t="s">
        <v>1129</v>
      </c>
      <c r="B1527" s="16" t="str">
        <f>'[1]ГСМ и РТИ'!D2297</f>
        <v>Шт</v>
      </c>
      <c r="C1527" s="14">
        <v>6.25</v>
      </c>
      <c r="D1527" s="2">
        <v>500000</v>
      </c>
      <c r="E1527" s="2">
        <f t="shared" si="40"/>
        <v>3500000.0000000005</v>
      </c>
    </row>
    <row r="1528" spans="1:5" ht="22.5">
      <c r="A1528" s="29" t="s">
        <v>1130</v>
      </c>
      <c r="B1528" s="16" t="str">
        <f>'[1]ГСМ и РТИ'!D2298</f>
        <v>Шт</v>
      </c>
      <c r="C1528" s="14">
        <v>3</v>
      </c>
      <c r="D1528" s="2">
        <v>1000000</v>
      </c>
      <c r="E1528" s="2">
        <f t="shared" si="40"/>
        <v>3360000.0000000005</v>
      </c>
    </row>
    <row r="1529" spans="1:5" ht="11.25">
      <c r="A1529" s="29" t="s">
        <v>1131</v>
      </c>
      <c r="B1529" s="16" t="str">
        <f>'[1]ГСМ и РТИ'!D2299</f>
        <v>Шт</v>
      </c>
      <c r="C1529" s="14">
        <v>2</v>
      </c>
      <c r="D1529" s="2">
        <v>6000000</v>
      </c>
      <c r="E1529" s="2">
        <f t="shared" si="40"/>
        <v>13440000.000000002</v>
      </c>
    </row>
    <row r="1530" spans="1:5" ht="11.25">
      <c r="A1530" s="29" t="s">
        <v>1132</v>
      </c>
      <c r="B1530" s="16" t="str">
        <f>'[1]ГСМ и РТИ'!D2300</f>
        <v>шт</v>
      </c>
      <c r="C1530" s="14">
        <v>2</v>
      </c>
      <c r="D1530" s="2">
        <v>6000000</v>
      </c>
      <c r="E1530" s="2">
        <f t="shared" si="40"/>
        <v>13440000.000000002</v>
      </c>
    </row>
    <row r="1531" spans="1:5" ht="11.25">
      <c r="A1531" s="29" t="s">
        <v>1131</v>
      </c>
      <c r="B1531" s="16" t="str">
        <f>'[1]ГСМ и РТИ'!D2301</f>
        <v>Шт</v>
      </c>
      <c r="C1531" s="14">
        <v>2</v>
      </c>
      <c r="D1531" s="2">
        <v>6000000</v>
      </c>
      <c r="E1531" s="2">
        <f t="shared" si="40"/>
        <v>13440000.000000002</v>
      </c>
    </row>
    <row r="1532" spans="1:5" ht="11.25">
      <c r="A1532" s="29" t="s">
        <v>1133</v>
      </c>
      <c r="B1532" s="16" t="str">
        <f>'[1]ГСМ и РТИ'!D2302</f>
        <v>Шт</v>
      </c>
      <c r="C1532" s="14">
        <v>75</v>
      </c>
      <c r="D1532" s="2">
        <v>40000</v>
      </c>
      <c r="E1532" s="2">
        <f t="shared" si="40"/>
        <v>3360000.0000000005</v>
      </c>
    </row>
    <row r="1533" spans="1:5" ht="11.25">
      <c r="A1533" s="29" t="s">
        <v>1134</v>
      </c>
      <c r="B1533" s="16" t="str">
        <f>'[1]ГСМ и РТИ'!D2303</f>
        <v>Шт</v>
      </c>
      <c r="C1533" s="14">
        <v>2</v>
      </c>
      <c r="D1533" s="2">
        <v>2000000</v>
      </c>
      <c r="E1533" s="2">
        <f t="shared" si="40"/>
        <v>4480000</v>
      </c>
    </row>
    <row r="1534" spans="1:5" ht="11.25">
      <c r="A1534" s="29" t="s">
        <v>1135</v>
      </c>
      <c r="B1534" s="16" t="str">
        <f>'[1]ГСМ и РТИ'!D2304</f>
        <v>Шт</v>
      </c>
      <c r="C1534" s="14">
        <v>3</v>
      </c>
      <c r="D1534" s="2">
        <v>950000</v>
      </c>
      <c r="E1534" s="2">
        <f t="shared" si="40"/>
        <v>3192000.0000000005</v>
      </c>
    </row>
    <row r="1535" spans="1:5" ht="11.25">
      <c r="A1535" s="29" t="s">
        <v>1135</v>
      </c>
      <c r="B1535" s="16" t="str">
        <f>'[1]ГСМ и РТИ'!D2305</f>
        <v>Шт</v>
      </c>
      <c r="C1535" s="14">
        <v>3</v>
      </c>
      <c r="D1535" s="2">
        <v>950000</v>
      </c>
      <c r="E1535" s="2">
        <f t="shared" si="40"/>
        <v>3192000.0000000005</v>
      </c>
    </row>
    <row r="1536" spans="1:5" ht="11.25">
      <c r="A1536" s="29" t="s">
        <v>1136</v>
      </c>
      <c r="B1536" s="16" t="str">
        <f>'[1]ГСМ и РТИ'!D2306</f>
        <v>штук</v>
      </c>
      <c r="C1536" s="14">
        <v>1</v>
      </c>
      <c r="D1536" s="2">
        <v>2800000</v>
      </c>
      <c r="E1536" s="2">
        <f t="shared" si="40"/>
        <v>3136000.0000000005</v>
      </c>
    </row>
    <row r="1537" spans="1:5" ht="11.25">
      <c r="A1537" s="29" t="s">
        <v>1081</v>
      </c>
      <c r="B1537" s="16" t="str">
        <f>'[1]ГСМ и РТИ'!D2307</f>
        <v>ком-т</v>
      </c>
      <c r="C1537" s="14">
        <v>4</v>
      </c>
      <c r="D1537" s="2">
        <v>800000</v>
      </c>
      <c r="E1537" s="2">
        <f t="shared" si="40"/>
        <v>3584000.0000000005</v>
      </c>
    </row>
    <row r="1538" spans="1:5" ht="11.25">
      <c r="A1538" s="29" t="s">
        <v>1137</v>
      </c>
      <c r="B1538" s="16" t="str">
        <f>'[1]ГСМ и РТИ'!D2308</f>
        <v>Шт</v>
      </c>
      <c r="C1538" s="14">
        <v>1</v>
      </c>
      <c r="D1538" s="2">
        <v>2800000</v>
      </c>
      <c r="E1538" s="2">
        <f t="shared" si="40"/>
        <v>3136000.0000000005</v>
      </c>
    </row>
    <row r="1539" spans="1:5" ht="11.25">
      <c r="A1539" s="29" t="s">
        <v>1059</v>
      </c>
      <c r="B1539" s="16" t="str">
        <f>'[1]ГСМ и РТИ'!D2309</f>
        <v>шт</v>
      </c>
      <c r="C1539" s="14">
        <v>1</v>
      </c>
      <c r="D1539" s="2">
        <v>11000000</v>
      </c>
      <c r="E1539" s="2">
        <f t="shared" si="40"/>
        <v>12320000.000000002</v>
      </c>
    </row>
    <row r="1540" spans="1:5" ht="11.25">
      <c r="A1540" s="29" t="s">
        <v>1138</v>
      </c>
      <c r="B1540" s="16" t="str">
        <f>'[1]ГСМ и РТИ'!D2310</f>
        <v>Шт</v>
      </c>
      <c r="C1540" s="14">
        <v>2</v>
      </c>
      <c r="D1540" s="2">
        <v>5500000</v>
      </c>
      <c r="E1540" s="2">
        <f t="shared" si="40"/>
        <v>12320000.000000002</v>
      </c>
    </row>
    <row r="1541" spans="1:5" ht="11.25">
      <c r="A1541" s="29" t="s">
        <v>1139</v>
      </c>
      <c r="B1541" s="16" t="str">
        <f>'[1]ГСМ и РТИ'!D2311</f>
        <v>Шт</v>
      </c>
      <c r="C1541" s="14">
        <v>25</v>
      </c>
      <c r="D1541" s="2">
        <v>110000</v>
      </c>
      <c r="E1541" s="2">
        <f t="shared" si="40"/>
        <v>3080000.0000000005</v>
      </c>
    </row>
    <row r="1542" spans="1:5" ht="11.25">
      <c r="A1542" s="29" t="s">
        <v>1140</v>
      </c>
      <c r="B1542" s="16" t="str">
        <f>'[1]ГСМ и РТИ'!D2312</f>
        <v>Шт</v>
      </c>
      <c r="C1542" s="14">
        <v>1</v>
      </c>
      <c r="D1542" s="2">
        <v>11000000</v>
      </c>
      <c r="E1542" s="2">
        <f t="shared" si="40"/>
        <v>12320000.000000002</v>
      </c>
    </row>
    <row r="1543" spans="1:5" ht="11.25">
      <c r="A1543" s="29" t="s">
        <v>1141</v>
      </c>
      <c r="B1543" s="16" t="str">
        <f>'[1]ГСМ и РТИ'!D2313</f>
        <v>Шт</v>
      </c>
      <c r="C1543" s="14">
        <v>1</v>
      </c>
      <c r="D1543" s="2">
        <v>11000000</v>
      </c>
      <c r="E1543" s="2">
        <f t="shared" si="40"/>
        <v>12320000.000000002</v>
      </c>
    </row>
    <row r="1544" spans="1:5" ht="11.25">
      <c r="A1544" s="29" t="s">
        <v>1087</v>
      </c>
      <c r="B1544" s="16" t="str">
        <f>'[1]ГСМ и РТИ'!D2314</f>
        <v>штук</v>
      </c>
      <c r="C1544" s="14">
        <v>2</v>
      </c>
      <c r="D1544" s="2">
        <v>5500000</v>
      </c>
      <c r="E1544" s="2">
        <f t="shared" si="40"/>
        <v>12320000.000000002</v>
      </c>
    </row>
    <row r="1545" spans="1:5" ht="11.25">
      <c r="A1545" s="29" t="s">
        <v>1142</v>
      </c>
      <c r="B1545" s="16" t="str">
        <f>'[1]ГСМ и РТИ'!D2315</f>
        <v>Шт</v>
      </c>
      <c r="C1545" s="14">
        <v>4</v>
      </c>
      <c r="D1545" s="2">
        <v>1100000</v>
      </c>
      <c r="E1545" s="2">
        <f t="shared" si="40"/>
        <v>4928000.000000001</v>
      </c>
    </row>
    <row r="1546" spans="1:5" ht="22.5">
      <c r="A1546" s="29" t="s">
        <v>1143</v>
      </c>
      <c r="B1546" s="16" t="str">
        <f>'[1]ГСМ и РТИ'!D2316</f>
        <v>комп</v>
      </c>
      <c r="C1546" s="14">
        <v>20</v>
      </c>
      <c r="D1546" s="2">
        <v>220000</v>
      </c>
      <c r="E1546" s="2">
        <f t="shared" si="40"/>
        <v>4928000.000000001</v>
      </c>
    </row>
    <row r="1547" spans="1:5" ht="11.25">
      <c r="A1547" s="29" t="s">
        <v>1144</v>
      </c>
      <c r="B1547" s="16" t="str">
        <f>'[1]ГСМ и РТИ'!D2317</f>
        <v>штук</v>
      </c>
      <c r="C1547" s="14">
        <v>16</v>
      </c>
      <c r="D1547" s="2">
        <v>168750</v>
      </c>
      <c r="E1547" s="2">
        <f t="shared" si="40"/>
        <v>3024000.0000000005</v>
      </c>
    </row>
    <row r="1548" spans="1:5" ht="11.25">
      <c r="A1548" s="29" t="s">
        <v>1077</v>
      </c>
      <c r="B1548" s="16" t="str">
        <f>'[1]ГСМ и РТИ'!D2318</f>
        <v>комп</v>
      </c>
      <c r="C1548" s="14">
        <v>6</v>
      </c>
      <c r="D1548" s="2">
        <v>600000</v>
      </c>
      <c r="E1548" s="2">
        <f t="shared" si="40"/>
        <v>4032000.0000000005</v>
      </c>
    </row>
    <row r="1549" spans="1:5" ht="11.25">
      <c r="A1549" s="29" t="s">
        <v>1145</v>
      </c>
      <c r="B1549" s="16" t="str">
        <f>'[1]ГСМ и РТИ'!D2319</f>
        <v>Шт</v>
      </c>
      <c r="C1549" s="14">
        <v>3</v>
      </c>
      <c r="D1549" s="2">
        <v>900000</v>
      </c>
      <c r="E1549" s="2">
        <f t="shared" si="40"/>
        <v>3024000.0000000005</v>
      </c>
    </row>
    <row r="1550" spans="1:5" ht="11.25">
      <c r="A1550" s="29" t="s">
        <v>1146</v>
      </c>
      <c r="B1550" s="16" t="str">
        <f>'[1]ГСМ и РТИ'!D2320</f>
        <v>комп</v>
      </c>
      <c r="C1550" s="14">
        <v>42</v>
      </c>
      <c r="D1550" s="2">
        <v>60000</v>
      </c>
      <c r="E1550" s="2">
        <f t="shared" si="40"/>
        <v>2822400.0000000005</v>
      </c>
    </row>
    <row r="1551" spans="1:5" ht="11.25">
      <c r="A1551" s="29" t="s">
        <v>1147</v>
      </c>
      <c r="B1551" s="16" t="str">
        <f>'[1]ГСМ и РТИ'!D2321</f>
        <v>Шт</v>
      </c>
      <c r="C1551" s="14">
        <v>0.25</v>
      </c>
      <c r="D1551" s="2">
        <v>10000000</v>
      </c>
      <c r="E1551" s="2">
        <f t="shared" si="40"/>
        <v>2800000.0000000005</v>
      </c>
    </row>
    <row r="1552" spans="1:5" ht="22.5">
      <c r="A1552" s="29" t="s">
        <v>1148</v>
      </c>
      <c r="B1552" s="16" t="str">
        <f>'[1]ГСМ и РТИ'!D2322</f>
        <v>Шт</v>
      </c>
      <c r="C1552" s="14">
        <v>2.5</v>
      </c>
      <c r="D1552" s="2">
        <v>1000000</v>
      </c>
      <c r="E1552" s="2">
        <f t="shared" si="40"/>
        <v>2800000.0000000005</v>
      </c>
    </row>
    <row r="1553" spans="1:5" ht="11.25">
      <c r="A1553" s="29" t="s">
        <v>1149</v>
      </c>
      <c r="B1553" s="16" t="str">
        <f>'[1]ГСМ и РТИ'!D2323</f>
        <v>Шт</v>
      </c>
      <c r="C1553" s="14">
        <v>5</v>
      </c>
      <c r="D1553" s="2">
        <v>500000</v>
      </c>
      <c r="E1553" s="2">
        <f t="shared" si="40"/>
        <v>2800000.0000000005</v>
      </c>
    </row>
    <row r="1554" spans="1:5" ht="11.25">
      <c r="A1554" s="29" t="s">
        <v>1150</v>
      </c>
      <c r="B1554" s="16" t="str">
        <f>'[1]ГСМ и РТИ'!D2324</f>
        <v>Шт</v>
      </c>
      <c r="C1554" s="14">
        <v>5</v>
      </c>
      <c r="D1554" s="2">
        <v>500000</v>
      </c>
      <c r="E1554" s="2">
        <f t="shared" si="40"/>
        <v>2800000.0000000005</v>
      </c>
    </row>
    <row r="1555" spans="1:5" ht="22.5">
      <c r="A1555" s="29" t="s">
        <v>1151</v>
      </c>
      <c r="B1555" s="16" t="str">
        <f>'[1]ГСМ и РТИ'!D2325</f>
        <v>комп</v>
      </c>
      <c r="C1555" s="14">
        <v>12</v>
      </c>
      <c r="D1555" s="2">
        <v>200000</v>
      </c>
      <c r="E1555" s="2">
        <f t="shared" si="40"/>
        <v>2688000.0000000005</v>
      </c>
    </row>
    <row r="1556" spans="1:5" ht="11.25">
      <c r="A1556" s="29" t="s">
        <v>1152</v>
      </c>
      <c r="B1556" s="16" t="str">
        <f>'[1]ГСМ и РТИ'!D2326</f>
        <v>Шт</v>
      </c>
      <c r="C1556" s="14">
        <v>1</v>
      </c>
      <c r="D1556" s="2">
        <v>10000000</v>
      </c>
      <c r="E1556" s="2">
        <f t="shared" si="40"/>
        <v>11200000.000000002</v>
      </c>
    </row>
    <row r="1557" spans="1:5" ht="11.25">
      <c r="A1557" s="29" t="s">
        <v>1153</v>
      </c>
      <c r="B1557" s="16" t="str">
        <f>'[1]ГСМ и РТИ'!D2327</f>
        <v>Шт</v>
      </c>
      <c r="C1557" s="14">
        <v>1</v>
      </c>
      <c r="D1557" s="2">
        <v>10000000</v>
      </c>
      <c r="E1557" s="2">
        <f aca="true" t="shared" si="41" ref="E1557:E1620">(C1557*D1557)*1.12</f>
        <v>11200000.000000002</v>
      </c>
    </row>
    <row r="1558" spans="1:5" ht="11.25">
      <c r="A1558" s="29" t="s">
        <v>1154</v>
      </c>
      <c r="B1558" s="16" t="str">
        <f>'[1]ГСМ и РТИ'!D2328</f>
        <v>штук</v>
      </c>
      <c r="C1558" s="14">
        <v>14</v>
      </c>
      <c r="D1558" s="2">
        <v>200000</v>
      </c>
      <c r="E1558" s="2">
        <f t="shared" si="41"/>
        <v>3136000.0000000005</v>
      </c>
    </row>
    <row r="1559" spans="1:5" ht="11.25">
      <c r="A1559" s="29" t="s">
        <v>1114</v>
      </c>
      <c r="B1559" s="16" t="str">
        <f>'[1]ГСМ и РТИ'!D2329</f>
        <v>шт</v>
      </c>
      <c r="C1559" s="14">
        <v>2</v>
      </c>
      <c r="D1559" s="2">
        <v>5000000</v>
      </c>
      <c r="E1559" s="2">
        <f t="shared" si="41"/>
        <v>11200000.000000002</v>
      </c>
    </row>
    <row r="1560" spans="1:5" ht="11.25">
      <c r="A1560" s="29" t="s">
        <v>1155</v>
      </c>
      <c r="B1560" s="16" t="str">
        <f>'[1]ГСМ и РТИ'!D2330</f>
        <v>Шт</v>
      </c>
      <c r="C1560" s="14">
        <v>5</v>
      </c>
      <c r="D1560" s="2">
        <v>2000000</v>
      </c>
      <c r="E1560" s="2">
        <f t="shared" si="41"/>
        <v>11200000.000000002</v>
      </c>
    </row>
    <row r="1561" spans="1:5" ht="11.25">
      <c r="A1561" s="36" t="s">
        <v>1156</v>
      </c>
      <c r="B1561" s="16"/>
      <c r="C1561" s="14"/>
      <c r="D1561" s="2"/>
      <c r="E1561" s="1">
        <f>SUM(E1562:E1586)</f>
        <v>876624000</v>
      </c>
    </row>
    <row r="1562" spans="1:5" ht="11.25">
      <c r="A1562" s="29" t="s">
        <v>1157</v>
      </c>
      <c r="B1562" s="16" t="str">
        <f>'[1]ГСМ и РТИ'!D3182</f>
        <v>Шт</v>
      </c>
      <c r="C1562" s="14">
        <v>250</v>
      </c>
      <c r="D1562" s="2">
        <v>1000000</v>
      </c>
      <c r="E1562" s="2">
        <f t="shared" si="41"/>
        <v>280000000</v>
      </c>
    </row>
    <row r="1563" spans="1:5" ht="45">
      <c r="A1563" s="29" t="s">
        <v>1158</v>
      </c>
      <c r="B1563" s="16" t="str">
        <f>'[1]ГСМ и РТИ'!D3184</f>
        <v>Шт</v>
      </c>
      <c r="C1563" s="14">
        <v>5</v>
      </c>
      <c r="D1563" s="2">
        <v>10000000</v>
      </c>
      <c r="E1563" s="2">
        <f t="shared" si="41"/>
        <v>56000000.00000001</v>
      </c>
    </row>
    <row r="1564" spans="1:5" ht="11.25">
      <c r="A1564" s="29" t="s">
        <v>1159</v>
      </c>
      <c r="B1564" s="16" t="str">
        <f>'[1]ГСМ и РТИ'!D3185</f>
        <v>штук</v>
      </c>
      <c r="C1564" s="14">
        <v>2000</v>
      </c>
      <c r="D1564" s="2">
        <v>70000</v>
      </c>
      <c r="E1564" s="2">
        <f t="shared" si="41"/>
        <v>156800000.00000003</v>
      </c>
    </row>
    <row r="1565" spans="1:5" ht="11.25">
      <c r="A1565" s="29" t="s">
        <v>1160</v>
      </c>
      <c r="B1565" s="16" t="str">
        <f>'[1]ГСМ и РТИ'!D3186</f>
        <v>Шт</v>
      </c>
      <c r="C1565" s="14">
        <v>300</v>
      </c>
      <c r="D1565" s="2">
        <v>400000</v>
      </c>
      <c r="E1565" s="2">
        <f t="shared" si="41"/>
        <v>134400000</v>
      </c>
    </row>
    <row r="1566" spans="1:5" ht="11.25">
      <c r="A1566" s="29" t="s">
        <v>1161</v>
      </c>
      <c r="B1566" s="16" t="str">
        <f>'[1]ГСМ и РТИ'!D3188</f>
        <v>Шт</v>
      </c>
      <c r="C1566" s="14">
        <v>4</v>
      </c>
      <c r="D1566" s="2">
        <v>9500000</v>
      </c>
      <c r="E1566" s="2">
        <f t="shared" si="41"/>
        <v>42560000.00000001</v>
      </c>
    </row>
    <row r="1567" spans="1:5" ht="11.25">
      <c r="A1567" s="29" t="s">
        <v>1162</v>
      </c>
      <c r="B1567" s="16" t="str">
        <f>'[1]ГСМ и РТИ'!D3189</f>
        <v>Шт</v>
      </c>
      <c r="C1567" s="14">
        <v>2</v>
      </c>
      <c r="D1567" s="2">
        <v>4000000</v>
      </c>
      <c r="E1567" s="2">
        <f t="shared" si="41"/>
        <v>8960000</v>
      </c>
    </row>
    <row r="1568" spans="1:5" ht="11.25">
      <c r="A1568" s="29" t="s">
        <v>1163</v>
      </c>
      <c r="B1568" s="16" t="str">
        <f>'[1]ГСМ и РТИ'!D3190</f>
        <v>Шт</v>
      </c>
      <c r="C1568" s="14">
        <v>25</v>
      </c>
      <c r="D1568" s="2">
        <v>500000</v>
      </c>
      <c r="E1568" s="2">
        <f t="shared" si="41"/>
        <v>14000000.000000002</v>
      </c>
    </row>
    <row r="1569" spans="1:5" ht="11.25">
      <c r="A1569" s="29" t="s">
        <v>1164</v>
      </c>
      <c r="B1569" s="16" t="str">
        <f>'[1]ГСМ и РТИ'!D3191</f>
        <v>Шт</v>
      </c>
      <c r="C1569" s="14">
        <v>25</v>
      </c>
      <c r="D1569" s="2">
        <v>500000</v>
      </c>
      <c r="E1569" s="2">
        <f t="shared" si="41"/>
        <v>14000000.000000002</v>
      </c>
    </row>
    <row r="1570" spans="1:5" ht="11.25">
      <c r="A1570" s="29" t="s">
        <v>1165</v>
      </c>
      <c r="B1570" s="16" t="str">
        <f>'[1]ГСМ и РТИ'!D3192</f>
        <v>шт</v>
      </c>
      <c r="C1570" s="14">
        <v>25</v>
      </c>
      <c r="D1570" s="2">
        <v>500000</v>
      </c>
      <c r="E1570" s="2">
        <f t="shared" si="41"/>
        <v>14000000.000000002</v>
      </c>
    </row>
    <row r="1571" spans="1:5" ht="11.25">
      <c r="A1571" s="29" t="s">
        <v>1166</v>
      </c>
      <c r="B1571" s="16" t="str">
        <f>'[1]ГСМ и РТИ'!D3193</f>
        <v>шт</v>
      </c>
      <c r="C1571" s="14">
        <v>4</v>
      </c>
      <c r="D1571" s="2">
        <v>3000000</v>
      </c>
      <c r="E1571" s="2">
        <f t="shared" si="41"/>
        <v>13440000.000000002</v>
      </c>
    </row>
    <row r="1572" spans="1:5" ht="11.25">
      <c r="A1572" s="29" t="s">
        <v>1162</v>
      </c>
      <c r="B1572" s="16" t="str">
        <f>'[1]ГСМ и РТИ'!D3194</f>
        <v>Шт</v>
      </c>
      <c r="C1572" s="14">
        <v>4</v>
      </c>
      <c r="D1572" s="2">
        <v>4000000</v>
      </c>
      <c r="E1572" s="2">
        <f t="shared" si="41"/>
        <v>17920000</v>
      </c>
    </row>
    <row r="1573" spans="1:5" ht="11.25">
      <c r="A1573" s="29" t="s">
        <v>1167</v>
      </c>
      <c r="B1573" s="16" t="str">
        <f>'[1]ГСМ и РТИ'!D3196</f>
        <v>Шт</v>
      </c>
      <c r="C1573" s="14">
        <v>1</v>
      </c>
      <c r="D1573" s="2">
        <v>20000000</v>
      </c>
      <c r="E1573" s="2">
        <f t="shared" si="41"/>
        <v>22400000.000000004</v>
      </c>
    </row>
    <row r="1574" spans="1:5" ht="11.25">
      <c r="A1574" s="29" t="s">
        <v>1168</v>
      </c>
      <c r="B1574" s="16" t="str">
        <f>'[1]ГСМ и РТИ'!D3199</f>
        <v>Шт</v>
      </c>
      <c r="C1574" s="14">
        <v>1</v>
      </c>
      <c r="D1574" s="2">
        <v>10000000</v>
      </c>
      <c r="E1574" s="2">
        <f t="shared" si="41"/>
        <v>11200000.000000002</v>
      </c>
    </row>
    <row r="1575" spans="1:5" ht="11.25">
      <c r="A1575" s="29" t="s">
        <v>1169</v>
      </c>
      <c r="B1575" s="16" t="str">
        <f>'[1]ГСМ и РТИ'!D3201</f>
        <v>Шт</v>
      </c>
      <c r="C1575" s="14">
        <v>2</v>
      </c>
      <c r="D1575" s="2">
        <v>9500000</v>
      </c>
      <c r="E1575" s="2">
        <f t="shared" si="41"/>
        <v>21280000.000000004</v>
      </c>
    </row>
    <row r="1576" spans="1:5" ht="11.25">
      <c r="A1576" s="29" t="s">
        <v>1170</v>
      </c>
      <c r="B1576" s="16" t="str">
        <f>'[1]ГСМ и РТИ'!D3202</f>
        <v>шт</v>
      </c>
      <c r="C1576" s="14">
        <v>2</v>
      </c>
      <c r="D1576" s="2">
        <v>3600000</v>
      </c>
      <c r="E1576" s="2">
        <f t="shared" si="41"/>
        <v>8064000.000000001</v>
      </c>
    </row>
    <row r="1577" spans="1:5" ht="11.25">
      <c r="A1577" s="29" t="s">
        <v>1171</v>
      </c>
      <c r="B1577" s="16" t="str">
        <f>'[1]ГСМ и РТИ'!D3203</f>
        <v>Шт</v>
      </c>
      <c r="C1577" s="14">
        <v>9</v>
      </c>
      <c r="D1577" s="2">
        <v>450000</v>
      </c>
      <c r="E1577" s="2">
        <f t="shared" si="41"/>
        <v>4536000</v>
      </c>
    </row>
    <row r="1578" spans="1:5" ht="11.25">
      <c r="A1578" s="29" t="s">
        <v>1172</v>
      </c>
      <c r="B1578" s="16" t="str">
        <f>'[1]ГСМ и РТИ'!D3204</f>
        <v>Шт</v>
      </c>
      <c r="C1578" s="14">
        <v>1</v>
      </c>
      <c r="D1578" s="2">
        <v>15000000</v>
      </c>
      <c r="E1578" s="2">
        <f t="shared" si="41"/>
        <v>16800000</v>
      </c>
    </row>
    <row r="1579" spans="1:5" ht="11.25">
      <c r="A1579" s="29" t="s">
        <v>1173</v>
      </c>
      <c r="B1579" s="16" t="str">
        <f>'[1]ГСМ и РТИ'!D3205</f>
        <v>Шт</v>
      </c>
      <c r="C1579" s="14">
        <v>2</v>
      </c>
      <c r="D1579" s="2">
        <v>1800000</v>
      </c>
      <c r="E1579" s="2">
        <f t="shared" si="41"/>
        <v>4032000.0000000005</v>
      </c>
    </row>
    <row r="1580" spans="1:5" ht="22.5">
      <c r="A1580" s="29" t="s">
        <v>1174</v>
      </c>
      <c r="B1580" s="16" t="str">
        <f>'[1]ГСМ и РТИ'!D3206</f>
        <v>штук</v>
      </c>
      <c r="C1580" s="14">
        <v>350</v>
      </c>
      <c r="D1580" s="2">
        <v>10000</v>
      </c>
      <c r="E1580" s="2">
        <f t="shared" si="41"/>
        <v>3920000.0000000005</v>
      </c>
    </row>
    <row r="1581" spans="1:5" ht="22.5">
      <c r="A1581" s="29" t="s">
        <v>1175</v>
      </c>
      <c r="B1581" s="16" t="str">
        <f>'[1]ГСМ и РТИ'!D3209</f>
        <v>Шт</v>
      </c>
      <c r="C1581" s="14">
        <v>1</v>
      </c>
      <c r="D1581" s="2">
        <v>6300000</v>
      </c>
      <c r="E1581" s="2">
        <f t="shared" si="41"/>
        <v>7056000.000000001</v>
      </c>
    </row>
    <row r="1582" spans="1:5" ht="11.25">
      <c r="A1582" s="29" t="s">
        <v>1171</v>
      </c>
      <c r="B1582" s="16" t="str">
        <f>'[1]ГСМ и РТИ'!D3211</f>
        <v>Шт</v>
      </c>
      <c r="C1582" s="14">
        <v>7</v>
      </c>
      <c r="D1582" s="2">
        <v>450000</v>
      </c>
      <c r="E1582" s="2">
        <f t="shared" si="41"/>
        <v>3528000.0000000005</v>
      </c>
    </row>
    <row r="1583" spans="1:5" ht="11.25">
      <c r="A1583" s="29" t="s">
        <v>1162</v>
      </c>
      <c r="B1583" s="16" t="str">
        <f>'[1]ГСМ и РТИ'!D3212</f>
        <v>Шт</v>
      </c>
      <c r="C1583" s="14">
        <v>1</v>
      </c>
      <c r="D1583" s="2">
        <v>4000000</v>
      </c>
      <c r="E1583" s="2">
        <f t="shared" si="41"/>
        <v>4480000</v>
      </c>
    </row>
    <row r="1584" spans="1:5" ht="22.5">
      <c r="A1584" s="29" t="s">
        <v>1176</v>
      </c>
      <c r="B1584" s="16" t="str">
        <f>'[1]ГСМ и РТИ'!D3214</f>
        <v>Шт</v>
      </c>
      <c r="C1584" s="14">
        <v>2</v>
      </c>
      <c r="D1584" s="2">
        <v>1500000</v>
      </c>
      <c r="E1584" s="2">
        <f t="shared" si="41"/>
        <v>3360000.0000000005</v>
      </c>
    </row>
    <row r="1585" spans="1:5" ht="33.75">
      <c r="A1585" s="29" t="s">
        <v>1177</v>
      </c>
      <c r="B1585" s="16" t="str">
        <f>'[1]ГСМ и РТИ'!D3215</f>
        <v>к-т</v>
      </c>
      <c r="C1585" s="14">
        <v>5</v>
      </c>
      <c r="D1585" s="2">
        <v>580000</v>
      </c>
      <c r="E1585" s="2">
        <f t="shared" si="41"/>
        <v>3248000.0000000005</v>
      </c>
    </row>
    <row r="1586" spans="1:5" ht="11.25">
      <c r="A1586" s="29" t="s">
        <v>1169</v>
      </c>
      <c r="B1586" s="16" t="str">
        <f>'[1]ГСМ и РТИ'!D3218</f>
        <v>Шт</v>
      </c>
      <c r="C1586" s="14">
        <v>1</v>
      </c>
      <c r="D1586" s="2">
        <v>9500000</v>
      </c>
      <c r="E1586" s="2">
        <f t="shared" si="41"/>
        <v>10640000.000000002</v>
      </c>
    </row>
    <row r="1587" spans="1:5" s="4" customFormat="1" ht="11.25">
      <c r="A1587" s="30" t="s">
        <v>1178</v>
      </c>
      <c r="B1587" s="17"/>
      <c r="C1587" s="15"/>
      <c r="D1587" s="1"/>
      <c r="E1587" s="1">
        <f>SUM(E1588:E1594)</f>
        <v>1071294608.6956524</v>
      </c>
    </row>
    <row r="1588" spans="1:5" ht="11.25">
      <c r="A1588" s="29" t="s">
        <v>1179</v>
      </c>
      <c r="B1588" s="16" t="str">
        <f>'[1]ГСМ и РТИ'!D3353</f>
        <v>м3</v>
      </c>
      <c r="C1588" s="14">
        <v>150000</v>
      </c>
      <c r="D1588" s="2">
        <v>2500</v>
      </c>
      <c r="E1588" s="2">
        <f t="shared" si="41"/>
        <v>420000000.00000006</v>
      </c>
    </row>
    <row r="1589" spans="1:5" ht="11.25">
      <c r="A1589" s="29" t="s">
        <v>1180</v>
      </c>
      <c r="B1589" s="16" t="str">
        <f>'[1]ГСМ и РТИ'!D3354</f>
        <v>литр</v>
      </c>
      <c r="C1589" s="14">
        <v>12000</v>
      </c>
      <c r="D1589" s="2">
        <v>13500</v>
      </c>
      <c r="E1589" s="2">
        <f t="shared" si="41"/>
        <v>181440000.00000003</v>
      </c>
    </row>
    <row r="1590" spans="1:5" ht="11.25">
      <c r="A1590" s="29" t="s">
        <v>1181</v>
      </c>
      <c r="B1590" s="16" t="str">
        <f>'[1]ГСМ и РТИ'!D3355</f>
        <v>кг</v>
      </c>
      <c r="C1590" s="14">
        <v>12000</v>
      </c>
      <c r="D1590" s="2">
        <v>8000</v>
      </c>
      <c r="E1590" s="2">
        <f t="shared" si="41"/>
        <v>107520000.00000001</v>
      </c>
    </row>
    <row r="1591" spans="1:5" ht="11.25">
      <c r="A1591" s="29" t="s">
        <v>1182</v>
      </c>
      <c r="B1591" s="16" t="str">
        <f>'[1]ГСМ и РТИ'!D3356</f>
        <v>тн</v>
      </c>
      <c r="C1591" s="14">
        <v>8</v>
      </c>
      <c r="D1591" s="2">
        <v>13565217.39130435</v>
      </c>
      <c r="E1591" s="2">
        <f t="shared" si="41"/>
        <v>121544347.82608698</v>
      </c>
    </row>
    <row r="1592" spans="1:5" ht="11.25">
      <c r="A1592" s="29" t="s">
        <v>1182</v>
      </c>
      <c r="B1592" s="16" t="str">
        <f>'[1]ГСМ и РТИ'!D3357</f>
        <v>тн</v>
      </c>
      <c r="C1592" s="14">
        <v>6</v>
      </c>
      <c r="D1592" s="2">
        <v>13565217.39130435</v>
      </c>
      <c r="E1592" s="2">
        <f t="shared" si="41"/>
        <v>91158260.86956523</v>
      </c>
    </row>
    <row r="1593" spans="1:5" ht="11.25">
      <c r="A1593" s="29" t="s">
        <v>1183</v>
      </c>
      <c r="B1593" s="16" t="str">
        <f>'[1]ГСМ и РТИ'!D3358</f>
        <v>тн</v>
      </c>
      <c r="C1593" s="14">
        <v>12</v>
      </c>
      <c r="D1593" s="2">
        <v>6400000</v>
      </c>
      <c r="E1593" s="2">
        <f t="shared" si="41"/>
        <v>86016000.00000001</v>
      </c>
    </row>
    <row r="1594" spans="1:5" ht="11.25">
      <c r="A1594" s="29" t="s">
        <v>1184</v>
      </c>
      <c r="B1594" s="16" t="str">
        <f>'[1]ГСМ и РТИ'!D3359</f>
        <v>кг</v>
      </c>
      <c r="C1594" s="14">
        <v>3550</v>
      </c>
      <c r="D1594" s="2">
        <v>16000</v>
      </c>
      <c r="E1594" s="2">
        <f t="shared" si="41"/>
        <v>63616000.00000001</v>
      </c>
    </row>
    <row r="1595" spans="1:5" s="4" customFormat="1" ht="11.25">
      <c r="A1595" s="30" t="s">
        <v>1185</v>
      </c>
      <c r="B1595" s="17"/>
      <c r="C1595" s="15"/>
      <c r="D1595" s="1"/>
      <c r="E1595" s="1">
        <f>E1596</f>
        <v>140700000</v>
      </c>
    </row>
    <row r="1596" spans="1:5" ht="11.25">
      <c r="A1596" s="29" t="s">
        <v>1186</v>
      </c>
      <c r="B1596" s="16" t="str">
        <f>'[1]ГСМ и РТИ'!D3415</f>
        <v>кг</v>
      </c>
      <c r="C1596" s="14">
        <v>7500</v>
      </c>
      <c r="D1596" s="2">
        <v>16750</v>
      </c>
      <c r="E1596" s="2">
        <f t="shared" si="41"/>
        <v>140700000</v>
      </c>
    </row>
    <row r="1597" spans="1:5" s="4" customFormat="1" ht="11.25">
      <c r="A1597" s="28" t="s">
        <v>1187</v>
      </c>
      <c r="B1597" s="10"/>
      <c r="C1597" s="10"/>
      <c r="D1597" s="10"/>
      <c r="E1597" s="1">
        <f>SUM(E1598:E1687)</f>
        <v>18398911720.000004</v>
      </c>
    </row>
    <row r="1598" spans="1:5" ht="11.25">
      <c r="A1598" s="27" t="s">
        <v>1188</v>
      </c>
      <c r="B1598" s="16" t="s">
        <v>81</v>
      </c>
      <c r="C1598" s="14">
        <v>48750</v>
      </c>
      <c r="D1598" s="2">
        <v>58000</v>
      </c>
      <c r="E1598" s="2">
        <f t="shared" si="41"/>
        <v>3166800000.0000005</v>
      </c>
    </row>
    <row r="1599" spans="1:5" ht="11.25">
      <c r="A1599" s="27" t="s">
        <v>1189</v>
      </c>
      <c r="B1599" s="16" t="s">
        <v>1190</v>
      </c>
      <c r="C1599" s="14">
        <v>123000</v>
      </c>
      <c r="D1599" s="2">
        <v>10000</v>
      </c>
      <c r="E1599" s="2">
        <f t="shared" si="41"/>
        <v>1377600000.0000002</v>
      </c>
    </row>
    <row r="1600" spans="1:5" ht="11.25">
      <c r="A1600" s="27" t="s">
        <v>1188</v>
      </c>
      <c r="B1600" s="16" t="s">
        <v>81</v>
      </c>
      <c r="C1600" s="14">
        <v>10950</v>
      </c>
      <c r="D1600" s="2">
        <v>58000</v>
      </c>
      <c r="E1600" s="2">
        <f t="shared" si="41"/>
        <v>711312000.0000001</v>
      </c>
    </row>
    <row r="1601" spans="1:5" ht="11.25">
      <c r="A1601" s="31" t="s">
        <v>1191</v>
      </c>
      <c r="B1601" s="19" t="s">
        <v>54</v>
      </c>
      <c r="C1601" s="14">
        <v>360</v>
      </c>
      <c r="D1601" s="2">
        <v>6500</v>
      </c>
      <c r="E1601" s="2">
        <f t="shared" si="41"/>
        <v>2620800.0000000005</v>
      </c>
    </row>
    <row r="1602" spans="1:5" ht="11.25">
      <c r="A1602" s="27" t="s">
        <v>1192</v>
      </c>
      <c r="B1602" s="16" t="s">
        <v>81</v>
      </c>
      <c r="C1602" s="14">
        <v>15000</v>
      </c>
      <c r="D1602" s="2">
        <v>55000</v>
      </c>
      <c r="E1602" s="2">
        <f t="shared" si="41"/>
        <v>924000000.0000001</v>
      </c>
    </row>
    <row r="1603" spans="1:5" ht="11.25">
      <c r="A1603" s="27" t="s">
        <v>1193</v>
      </c>
      <c r="B1603" s="16" t="s">
        <v>58</v>
      </c>
      <c r="C1603" s="14">
        <v>240000</v>
      </c>
      <c r="D1603" s="2">
        <v>1700</v>
      </c>
      <c r="E1603" s="2">
        <f t="shared" si="41"/>
        <v>456960000.00000006</v>
      </c>
    </row>
    <row r="1604" spans="1:5" ht="11.25">
      <c r="A1604" s="27" t="s">
        <v>1194</v>
      </c>
      <c r="B1604" s="16" t="s">
        <v>81</v>
      </c>
      <c r="C1604" s="14">
        <v>84000</v>
      </c>
      <c r="D1604" s="2">
        <v>9500</v>
      </c>
      <c r="E1604" s="2">
        <f t="shared" si="41"/>
        <v>893760000.0000001</v>
      </c>
    </row>
    <row r="1605" spans="1:5" ht="11.25">
      <c r="A1605" s="27" t="s">
        <v>1195</v>
      </c>
      <c r="B1605" s="16" t="s">
        <v>81</v>
      </c>
      <c r="C1605" s="14">
        <v>6000</v>
      </c>
      <c r="D1605" s="2">
        <v>50000</v>
      </c>
      <c r="E1605" s="2">
        <f t="shared" si="41"/>
        <v>336000000.00000006</v>
      </c>
    </row>
    <row r="1606" spans="1:5" ht="11.25">
      <c r="A1606" s="27" t="s">
        <v>1196</v>
      </c>
      <c r="B1606" s="16" t="s">
        <v>116</v>
      </c>
      <c r="C1606" s="14">
        <v>150000</v>
      </c>
      <c r="D1606" s="2">
        <v>2340</v>
      </c>
      <c r="E1606" s="2">
        <f t="shared" si="41"/>
        <v>393120000.00000006</v>
      </c>
    </row>
    <row r="1607" spans="1:5" ht="11.25">
      <c r="A1607" s="27" t="s">
        <v>1197</v>
      </c>
      <c r="B1607" s="16" t="s">
        <v>220</v>
      </c>
      <c r="C1607" s="14">
        <v>10200</v>
      </c>
      <c r="D1607" s="2">
        <v>40000</v>
      </c>
      <c r="E1607" s="2">
        <f t="shared" si="41"/>
        <v>456960000.00000006</v>
      </c>
    </row>
    <row r="1608" spans="1:5" ht="11.25">
      <c r="A1608" s="27" t="s">
        <v>1198</v>
      </c>
      <c r="B1608" s="16" t="s">
        <v>58</v>
      </c>
      <c r="C1608" s="14">
        <v>450</v>
      </c>
      <c r="D1608" s="2">
        <v>340000</v>
      </c>
      <c r="E1608" s="2">
        <f t="shared" si="41"/>
        <v>171360000.00000003</v>
      </c>
    </row>
    <row r="1609" spans="1:5" ht="11.25">
      <c r="A1609" s="27" t="s">
        <v>1199</v>
      </c>
      <c r="B1609" s="16" t="s">
        <v>81</v>
      </c>
      <c r="C1609" s="14">
        <v>32750</v>
      </c>
      <c r="D1609" s="2">
        <v>5000</v>
      </c>
      <c r="E1609" s="2">
        <f t="shared" si="41"/>
        <v>183400000.00000003</v>
      </c>
    </row>
    <row r="1610" spans="1:5" ht="11.25">
      <c r="A1610" s="27" t="s">
        <v>1200</v>
      </c>
      <c r="B1610" s="16" t="s">
        <v>81</v>
      </c>
      <c r="C1610" s="14">
        <v>40500</v>
      </c>
      <c r="D1610" s="2">
        <v>6000</v>
      </c>
      <c r="E1610" s="2">
        <f t="shared" si="41"/>
        <v>272160000</v>
      </c>
    </row>
    <row r="1611" spans="1:5" ht="11.25">
      <c r="A1611" s="27" t="s">
        <v>1201</v>
      </c>
      <c r="B1611" s="16" t="s">
        <v>81</v>
      </c>
      <c r="C1611" s="14">
        <v>39000</v>
      </c>
      <c r="D1611" s="2">
        <v>4000</v>
      </c>
      <c r="E1611" s="2">
        <f t="shared" si="41"/>
        <v>174720000.00000003</v>
      </c>
    </row>
    <row r="1612" spans="1:5" ht="11.25">
      <c r="A1612" s="27" t="s">
        <v>1202</v>
      </c>
      <c r="B1612" s="16" t="s">
        <v>81</v>
      </c>
      <c r="C1612" s="14">
        <v>15375</v>
      </c>
      <c r="D1612" s="2">
        <v>15000</v>
      </c>
      <c r="E1612" s="2">
        <f t="shared" si="41"/>
        <v>258300000.00000003</v>
      </c>
    </row>
    <row r="1613" spans="1:5" ht="11.25">
      <c r="A1613" s="27" t="s">
        <v>1203</v>
      </c>
      <c r="B1613" s="16" t="s">
        <v>1190</v>
      </c>
      <c r="C1613" s="14">
        <v>21150</v>
      </c>
      <c r="D1613" s="2">
        <v>12000</v>
      </c>
      <c r="E1613" s="2">
        <f t="shared" si="41"/>
        <v>284256000</v>
      </c>
    </row>
    <row r="1614" spans="1:5" ht="11.25">
      <c r="A1614" s="27" t="s">
        <v>1204</v>
      </c>
      <c r="B1614" s="16" t="s">
        <v>116</v>
      </c>
      <c r="C1614" s="14">
        <v>15000</v>
      </c>
      <c r="D1614" s="2">
        <v>17000</v>
      </c>
      <c r="E1614" s="2">
        <f t="shared" si="41"/>
        <v>285600000</v>
      </c>
    </row>
    <row r="1615" spans="1:5" ht="11.25">
      <c r="A1615" s="27" t="s">
        <v>1205</v>
      </c>
      <c r="B1615" s="16" t="s">
        <v>81</v>
      </c>
      <c r="C1615" s="14">
        <v>6000</v>
      </c>
      <c r="D1615" s="2">
        <v>38000</v>
      </c>
      <c r="E1615" s="2">
        <f t="shared" si="41"/>
        <v>255360000.00000003</v>
      </c>
    </row>
    <row r="1616" spans="1:5" ht="11.25">
      <c r="A1616" s="27" t="s">
        <v>1195</v>
      </c>
      <c r="B1616" s="16" t="s">
        <v>81</v>
      </c>
      <c r="C1616" s="14">
        <v>3150</v>
      </c>
      <c r="D1616" s="2">
        <v>75000</v>
      </c>
      <c r="E1616" s="2">
        <f t="shared" si="41"/>
        <v>264600000.00000003</v>
      </c>
    </row>
    <row r="1617" spans="1:5" ht="11.25">
      <c r="A1617" s="27" t="s">
        <v>1206</v>
      </c>
      <c r="B1617" s="16" t="s">
        <v>220</v>
      </c>
      <c r="C1617" s="14">
        <v>6500</v>
      </c>
      <c r="D1617" s="2">
        <v>50000</v>
      </c>
      <c r="E1617" s="2">
        <f t="shared" si="41"/>
        <v>364000000.00000006</v>
      </c>
    </row>
    <row r="1618" spans="1:5" ht="22.5">
      <c r="A1618" s="27" t="s">
        <v>1207</v>
      </c>
      <c r="B1618" s="16" t="s">
        <v>220</v>
      </c>
      <c r="C1618" s="14">
        <v>2000</v>
      </c>
      <c r="D1618" s="2">
        <v>150000</v>
      </c>
      <c r="E1618" s="2">
        <f t="shared" si="41"/>
        <v>336000000.00000006</v>
      </c>
    </row>
    <row r="1619" spans="1:5" ht="11.25">
      <c r="A1619" s="27" t="s">
        <v>1208</v>
      </c>
      <c r="B1619" s="16" t="s">
        <v>116</v>
      </c>
      <c r="C1619" s="14">
        <v>19800</v>
      </c>
      <c r="D1619" s="2">
        <v>8000</v>
      </c>
      <c r="E1619" s="2">
        <f t="shared" si="41"/>
        <v>177408000.00000003</v>
      </c>
    </row>
    <row r="1620" spans="1:5" ht="11.25">
      <c r="A1620" s="27" t="s">
        <v>1209</v>
      </c>
      <c r="B1620" s="16" t="s">
        <v>81</v>
      </c>
      <c r="C1620" s="14">
        <v>9825</v>
      </c>
      <c r="D1620" s="2">
        <v>16000</v>
      </c>
      <c r="E1620" s="2">
        <f t="shared" si="41"/>
        <v>176064000.00000003</v>
      </c>
    </row>
    <row r="1621" spans="1:5" ht="11.25">
      <c r="A1621" s="27" t="s">
        <v>1210</v>
      </c>
      <c r="B1621" s="16" t="s">
        <v>58</v>
      </c>
      <c r="C1621" s="14">
        <v>6</v>
      </c>
      <c r="D1621" s="2">
        <v>15000000</v>
      </c>
      <c r="E1621" s="2">
        <f aca="true" t="shared" si="42" ref="E1621:E1682">(C1621*D1621)*1.12</f>
        <v>100800000.00000001</v>
      </c>
    </row>
    <row r="1622" spans="1:5" ht="11.25">
      <c r="A1622" s="27" t="s">
        <v>1211</v>
      </c>
      <c r="B1622" s="16" t="s">
        <v>81</v>
      </c>
      <c r="C1622" s="14">
        <v>6900</v>
      </c>
      <c r="D1622" s="2">
        <v>19000</v>
      </c>
      <c r="E1622" s="2">
        <f t="shared" si="42"/>
        <v>146832000</v>
      </c>
    </row>
    <row r="1623" spans="1:5" ht="11.25">
      <c r="A1623" s="27" t="s">
        <v>1212</v>
      </c>
      <c r="B1623" s="16" t="s">
        <v>81</v>
      </c>
      <c r="C1623" s="14">
        <v>6030</v>
      </c>
      <c r="D1623" s="2">
        <v>15000</v>
      </c>
      <c r="E1623" s="2">
        <f t="shared" si="42"/>
        <v>101304000.00000001</v>
      </c>
    </row>
    <row r="1624" spans="1:5" ht="11.25">
      <c r="A1624" s="27" t="s">
        <v>1189</v>
      </c>
      <c r="B1624" s="16" t="s">
        <v>1190</v>
      </c>
      <c r="C1624" s="14">
        <v>11000</v>
      </c>
      <c r="D1624" s="2">
        <v>7000</v>
      </c>
      <c r="E1624" s="2">
        <f t="shared" si="42"/>
        <v>86240000.00000001</v>
      </c>
    </row>
    <row r="1625" spans="1:5" ht="11.25">
      <c r="A1625" s="27" t="s">
        <v>1213</v>
      </c>
      <c r="B1625" s="16" t="s">
        <v>58</v>
      </c>
      <c r="C1625" s="14">
        <v>200</v>
      </c>
      <c r="D1625" s="2">
        <v>800000</v>
      </c>
      <c r="E1625" s="2">
        <f t="shared" si="42"/>
        <v>179200000.00000003</v>
      </c>
    </row>
    <row r="1626" spans="1:5" ht="11.25">
      <c r="A1626" s="27" t="s">
        <v>1193</v>
      </c>
      <c r="B1626" s="16" t="s">
        <v>58</v>
      </c>
      <c r="C1626" s="14">
        <v>50800</v>
      </c>
      <c r="D1626" s="2">
        <v>1700</v>
      </c>
      <c r="E1626" s="2">
        <f t="shared" si="42"/>
        <v>96723200.00000001</v>
      </c>
    </row>
    <row r="1627" spans="1:5" ht="11.25">
      <c r="A1627" s="27" t="s">
        <v>1214</v>
      </c>
      <c r="B1627" s="16" t="s">
        <v>116</v>
      </c>
      <c r="C1627" s="14">
        <v>180</v>
      </c>
      <c r="D1627" s="2">
        <v>1000000</v>
      </c>
      <c r="E1627" s="2">
        <f t="shared" si="42"/>
        <v>201600000.00000003</v>
      </c>
    </row>
    <row r="1628" spans="1:5" ht="11.25">
      <c r="A1628" s="27" t="s">
        <v>1200</v>
      </c>
      <c r="B1628" s="16" t="s">
        <v>81</v>
      </c>
      <c r="C1628" s="14">
        <v>15225</v>
      </c>
      <c r="D1628" s="2">
        <v>6000</v>
      </c>
      <c r="E1628" s="2">
        <f t="shared" si="42"/>
        <v>102312000.00000001</v>
      </c>
    </row>
    <row r="1629" spans="1:5" ht="11.25">
      <c r="A1629" s="27" t="s">
        <v>1215</v>
      </c>
      <c r="B1629" s="16" t="s">
        <v>116</v>
      </c>
      <c r="C1629" s="14">
        <v>50</v>
      </c>
      <c r="D1629" s="2">
        <v>5000000</v>
      </c>
      <c r="E1629" s="2">
        <f t="shared" si="42"/>
        <v>280000000</v>
      </c>
    </row>
    <row r="1630" spans="1:5" ht="11.25">
      <c r="A1630" s="27" t="s">
        <v>1216</v>
      </c>
      <c r="B1630" s="16" t="s">
        <v>6</v>
      </c>
      <c r="C1630" s="14">
        <v>12000</v>
      </c>
      <c r="D1630" s="2">
        <v>10000</v>
      </c>
      <c r="E1630" s="2">
        <f t="shared" si="42"/>
        <v>134400000</v>
      </c>
    </row>
    <row r="1631" spans="1:5" ht="11.25">
      <c r="A1631" s="27" t="s">
        <v>1217</v>
      </c>
      <c r="B1631" s="16" t="s">
        <v>81</v>
      </c>
      <c r="C1631" s="14">
        <v>3000</v>
      </c>
      <c r="D1631" s="2">
        <v>40000</v>
      </c>
      <c r="E1631" s="2">
        <f t="shared" si="42"/>
        <v>134400000</v>
      </c>
    </row>
    <row r="1632" spans="1:5" ht="11.25">
      <c r="A1632" s="27" t="s">
        <v>1218</v>
      </c>
      <c r="B1632" s="16" t="s">
        <v>81</v>
      </c>
      <c r="C1632" s="14">
        <v>12000</v>
      </c>
      <c r="D1632" s="2">
        <v>10000</v>
      </c>
      <c r="E1632" s="2">
        <f t="shared" si="42"/>
        <v>134400000</v>
      </c>
    </row>
    <row r="1633" spans="1:5" ht="11.25">
      <c r="A1633" s="27" t="s">
        <v>1219</v>
      </c>
      <c r="B1633" s="16" t="s">
        <v>58</v>
      </c>
      <c r="C1633" s="14">
        <v>97</v>
      </c>
      <c r="D1633" s="2">
        <v>1500000</v>
      </c>
      <c r="E1633" s="2">
        <f t="shared" si="42"/>
        <v>162960000.00000003</v>
      </c>
    </row>
    <row r="1634" spans="1:5" ht="11.25">
      <c r="A1634" s="27" t="s">
        <v>1220</v>
      </c>
      <c r="B1634" s="16" t="s">
        <v>54</v>
      </c>
      <c r="C1634" s="14">
        <v>5000</v>
      </c>
      <c r="D1634" s="2">
        <v>30000</v>
      </c>
      <c r="E1634" s="2">
        <f t="shared" si="42"/>
        <v>168000000.00000003</v>
      </c>
    </row>
    <row r="1635" spans="1:5" ht="11.25">
      <c r="A1635" s="27" t="s">
        <v>1221</v>
      </c>
      <c r="B1635" s="16" t="s">
        <v>81</v>
      </c>
      <c r="C1635" s="14">
        <v>9000</v>
      </c>
      <c r="D1635" s="2">
        <v>9000</v>
      </c>
      <c r="E1635" s="2">
        <f t="shared" si="42"/>
        <v>90720000.00000001</v>
      </c>
    </row>
    <row r="1636" spans="1:5" ht="11.25">
      <c r="A1636" s="27" t="s">
        <v>1222</v>
      </c>
      <c r="B1636" s="16" t="s">
        <v>54</v>
      </c>
      <c r="C1636" s="14">
        <v>2850</v>
      </c>
      <c r="D1636" s="2">
        <v>30000</v>
      </c>
      <c r="E1636" s="2">
        <f t="shared" si="42"/>
        <v>95760000.00000001</v>
      </c>
    </row>
    <row r="1637" spans="1:5" ht="11.25">
      <c r="A1637" s="27" t="s">
        <v>1223</v>
      </c>
      <c r="B1637" s="16" t="s">
        <v>116</v>
      </c>
      <c r="C1637" s="14">
        <v>200</v>
      </c>
      <c r="D1637" s="2">
        <v>550000</v>
      </c>
      <c r="E1637" s="2">
        <f t="shared" si="42"/>
        <v>123200000.00000001</v>
      </c>
    </row>
    <row r="1638" spans="1:5" ht="11.25">
      <c r="A1638" s="27" t="s">
        <v>1209</v>
      </c>
      <c r="B1638" s="16" t="s">
        <v>81</v>
      </c>
      <c r="C1638" s="14">
        <v>3157.75</v>
      </c>
      <c r="D1638" s="2">
        <v>15000</v>
      </c>
      <c r="E1638" s="2">
        <f t="shared" si="42"/>
        <v>53050200.00000001</v>
      </c>
    </row>
    <row r="1639" spans="1:5" ht="11.25">
      <c r="A1639" s="27" t="s">
        <v>1224</v>
      </c>
      <c r="B1639" s="16" t="s">
        <v>901</v>
      </c>
      <c r="C1639" s="14">
        <v>5000</v>
      </c>
      <c r="D1639" s="2">
        <v>60000</v>
      </c>
      <c r="E1639" s="2">
        <f t="shared" si="42"/>
        <v>336000000.00000006</v>
      </c>
    </row>
    <row r="1640" spans="1:5" ht="11.25">
      <c r="A1640" s="27" t="s">
        <v>1225</v>
      </c>
      <c r="B1640" s="16" t="s">
        <v>81</v>
      </c>
      <c r="C1640" s="14">
        <v>3000</v>
      </c>
      <c r="D1640" s="2">
        <v>25000</v>
      </c>
      <c r="E1640" s="2">
        <f t="shared" si="42"/>
        <v>84000000.00000001</v>
      </c>
    </row>
    <row r="1641" spans="1:5" ht="11.25">
      <c r="A1641" s="27" t="s">
        <v>1226</v>
      </c>
      <c r="B1641" s="16" t="s">
        <v>67</v>
      </c>
      <c r="C1641" s="14">
        <v>3000</v>
      </c>
      <c r="D1641" s="2">
        <v>25000</v>
      </c>
      <c r="E1641" s="2">
        <f t="shared" si="42"/>
        <v>84000000.00000001</v>
      </c>
    </row>
    <row r="1642" spans="1:5" ht="11.25">
      <c r="A1642" s="27" t="s">
        <v>1227</v>
      </c>
      <c r="B1642" s="16" t="s">
        <v>81</v>
      </c>
      <c r="C1642" s="14">
        <v>3687.5</v>
      </c>
      <c r="D1642" s="2">
        <v>15000</v>
      </c>
      <c r="E1642" s="2">
        <f t="shared" si="42"/>
        <v>61950000.00000001</v>
      </c>
    </row>
    <row r="1643" spans="1:5" ht="11.25">
      <c r="A1643" s="27" t="s">
        <v>1228</v>
      </c>
      <c r="B1643" s="16" t="s">
        <v>58</v>
      </c>
      <c r="C1643" s="14">
        <v>500</v>
      </c>
      <c r="D1643" s="2">
        <v>100000</v>
      </c>
      <c r="E1643" s="2">
        <f t="shared" si="42"/>
        <v>56000000.00000001</v>
      </c>
    </row>
    <row r="1644" spans="1:5" ht="11.25">
      <c r="A1644" s="27" t="s">
        <v>1229</v>
      </c>
      <c r="B1644" s="16" t="s">
        <v>1230</v>
      </c>
      <c r="C1644" s="14">
        <v>1155</v>
      </c>
      <c r="D1644" s="2">
        <v>60000</v>
      </c>
      <c r="E1644" s="2">
        <f t="shared" si="42"/>
        <v>77616000</v>
      </c>
    </row>
    <row r="1645" spans="1:5" ht="11.25">
      <c r="A1645" s="27" t="s">
        <v>1231</v>
      </c>
      <c r="B1645" s="16" t="s">
        <v>58</v>
      </c>
      <c r="C1645" s="14">
        <v>25</v>
      </c>
      <c r="D1645" s="2">
        <v>1300000</v>
      </c>
      <c r="E1645" s="2">
        <f t="shared" si="42"/>
        <v>36400000</v>
      </c>
    </row>
    <row r="1646" spans="1:5" ht="11.25">
      <c r="A1646" s="27" t="s">
        <v>1232</v>
      </c>
      <c r="B1646" s="16" t="s">
        <v>933</v>
      </c>
      <c r="C1646" s="14">
        <v>1500</v>
      </c>
      <c r="D1646" s="2">
        <v>45000</v>
      </c>
      <c r="E1646" s="2">
        <f t="shared" si="42"/>
        <v>75600000</v>
      </c>
    </row>
    <row r="1647" spans="1:5" ht="11.25">
      <c r="A1647" s="27" t="s">
        <v>1233</v>
      </c>
      <c r="B1647" s="16" t="s">
        <v>116</v>
      </c>
      <c r="C1647" s="14">
        <v>5100</v>
      </c>
      <c r="D1647" s="2">
        <v>13000</v>
      </c>
      <c r="E1647" s="2">
        <f t="shared" si="42"/>
        <v>74256000</v>
      </c>
    </row>
    <row r="1648" spans="1:5" ht="11.25">
      <c r="A1648" s="27" t="s">
        <v>1234</v>
      </c>
      <c r="B1648" s="16" t="s">
        <v>1190</v>
      </c>
      <c r="C1648" s="14">
        <v>2500</v>
      </c>
      <c r="D1648" s="2">
        <v>25000</v>
      </c>
      <c r="E1648" s="2">
        <f t="shared" si="42"/>
        <v>70000000</v>
      </c>
    </row>
    <row r="1649" spans="1:5" ht="11.25">
      <c r="A1649" s="27" t="s">
        <v>1205</v>
      </c>
      <c r="B1649" s="16" t="s">
        <v>81</v>
      </c>
      <c r="C1649" s="14">
        <v>1545</v>
      </c>
      <c r="D1649" s="2">
        <v>38000</v>
      </c>
      <c r="E1649" s="2">
        <f t="shared" si="42"/>
        <v>65755200.00000001</v>
      </c>
    </row>
    <row r="1650" spans="1:5" ht="11.25">
      <c r="A1650" s="27" t="s">
        <v>1235</v>
      </c>
      <c r="B1650" s="16" t="s">
        <v>116</v>
      </c>
      <c r="C1650" s="14">
        <v>180</v>
      </c>
      <c r="D1650" s="2">
        <v>450000</v>
      </c>
      <c r="E1650" s="2">
        <f t="shared" si="42"/>
        <v>90720000.00000001</v>
      </c>
    </row>
    <row r="1651" spans="1:5" ht="11.25">
      <c r="A1651" s="27" t="s">
        <v>1236</v>
      </c>
      <c r="B1651" s="16" t="s">
        <v>81</v>
      </c>
      <c r="C1651" s="14">
        <v>1500</v>
      </c>
      <c r="D1651" s="2">
        <v>40000</v>
      </c>
      <c r="E1651" s="2">
        <f t="shared" si="42"/>
        <v>67200000</v>
      </c>
    </row>
    <row r="1652" spans="1:5" ht="11.25">
      <c r="A1652" s="27" t="s">
        <v>1237</v>
      </c>
      <c r="B1652" s="16" t="s">
        <v>58</v>
      </c>
      <c r="C1652" s="14">
        <v>5</v>
      </c>
      <c r="D1652" s="2">
        <v>9000000</v>
      </c>
      <c r="E1652" s="2">
        <f t="shared" si="42"/>
        <v>50400000.00000001</v>
      </c>
    </row>
    <row r="1653" spans="1:5" ht="11.25">
      <c r="A1653" s="27" t="s">
        <v>1238</v>
      </c>
      <c r="B1653" s="16" t="s">
        <v>81</v>
      </c>
      <c r="C1653" s="14">
        <v>6800</v>
      </c>
      <c r="D1653" s="2">
        <v>8000</v>
      </c>
      <c r="E1653" s="2">
        <f t="shared" si="42"/>
        <v>60928000.00000001</v>
      </c>
    </row>
    <row r="1654" spans="1:5" ht="11.25">
      <c r="A1654" s="27" t="s">
        <v>1239</v>
      </c>
      <c r="B1654" s="16" t="s">
        <v>1240</v>
      </c>
      <c r="C1654" s="14">
        <v>450</v>
      </c>
      <c r="D1654" s="2">
        <v>120000</v>
      </c>
      <c r="E1654" s="2">
        <f t="shared" si="42"/>
        <v>60480000.00000001</v>
      </c>
    </row>
    <row r="1655" spans="1:5" ht="22.5">
      <c r="A1655" s="27" t="s">
        <v>1207</v>
      </c>
      <c r="B1655" s="16" t="s">
        <v>220</v>
      </c>
      <c r="C1655" s="14">
        <v>360</v>
      </c>
      <c r="D1655" s="2">
        <v>150000</v>
      </c>
      <c r="E1655" s="2">
        <f t="shared" si="42"/>
        <v>60480000.00000001</v>
      </c>
    </row>
    <row r="1656" spans="1:5" ht="22.5">
      <c r="A1656" s="27" t="s">
        <v>1242</v>
      </c>
      <c r="B1656" s="16" t="s">
        <v>58</v>
      </c>
      <c r="C1656" s="14">
        <v>5000</v>
      </c>
      <c r="D1656" s="2">
        <v>10000</v>
      </c>
      <c r="E1656" s="2">
        <f t="shared" si="42"/>
        <v>56000000.00000001</v>
      </c>
    </row>
    <row r="1657" spans="1:5" ht="11.25">
      <c r="A1657" s="27" t="s">
        <v>1243</v>
      </c>
      <c r="B1657" s="16" t="s">
        <v>1244</v>
      </c>
      <c r="C1657" s="14">
        <v>3500</v>
      </c>
      <c r="D1657" s="2">
        <v>14000</v>
      </c>
      <c r="E1657" s="2">
        <f t="shared" si="42"/>
        <v>54880000.00000001</v>
      </c>
    </row>
    <row r="1658" spans="1:5" ht="11.25">
      <c r="A1658" s="27" t="s">
        <v>1245</v>
      </c>
      <c r="B1658" s="16" t="s">
        <v>116</v>
      </c>
      <c r="C1658" s="14">
        <v>150</v>
      </c>
      <c r="D1658" s="2">
        <v>1300000</v>
      </c>
      <c r="E1658" s="2">
        <f t="shared" si="42"/>
        <v>218400000.00000003</v>
      </c>
    </row>
    <row r="1659" spans="1:5" ht="11.25">
      <c r="A1659" s="27" t="s">
        <v>1246</v>
      </c>
      <c r="B1659" s="16" t="s">
        <v>116</v>
      </c>
      <c r="C1659" s="14">
        <v>1400</v>
      </c>
      <c r="D1659" s="2">
        <v>50000</v>
      </c>
      <c r="E1659" s="2">
        <f t="shared" si="42"/>
        <v>78400000.00000001</v>
      </c>
    </row>
    <row r="1660" spans="1:5" ht="11.25">
      <c r="A1660" s="27" t="s">
        <v>1201</v>
      </c>
      <c r="B1660" s="16" t="s">
        <v>81</v>
      </c>
      <c r="C1660" s="14">
        <v>5805</v>
      </c>
      <c r="D1660" s="2">
        <v>4000</v>
      </c>
      <c r="E1660" s="2">
        <f t="shared" si="42"/>
        <v>26006400.000000004</v>
      </c>
    </row>
    <row r="1661" spans="1:5" ht="11.25">
      <c r="A1661" s="27" t="s">
        <v>1247</v>
      </c>
      <c r="B1661" s="16" t="s">
        <v>54</v>
      </c>
      <c r="C1661" s="14">
        <v>2000</v>
      </c>
      <c r="D1661" s="2">
        <v>23000</v>
      </c>
      <c r="E1661" s="2">
        <f t="shared" si="42"/>
        <v>51520000.00000001</v>
      </c>
    </row>
    <row r="1662" spans="1:5" ht="11.25">
      <c r="A1662" s="27" t="s">
        <v>1248</v>
      </c>
      <c r="B1662" s="16" t="s">
        <v>116</v>
      </c>
      <c r="C1662" s="14">
        <v>18</v>
      </c>
      <c r="D1662" s="2">
        <v>3000000</v>
      </c>
      <c r="E1662" s="2">
        <f t="shared" si="42"/>
        <v>60480000.00000001</v>
      </c>
    </row>
    <row r="1663" spans="1:5" ht="11.25">
      <c r="A1663" s="27" t="s">
        <v>1249</v>
      </c>
      <c r="B1663" s="16" t="s">
        <v>58</v>
      </c>
      <c r="C1663" s="14">
        <v>250</v>
      </c>
      <c r="D1663" s="2">
        <v>1200000</v>
      </c>
      <c r="E1663" s="2">
        <f t="shared" si="42"/>
        <v>336000000.00000006</v>
      </c>
    </row>
    <row r="1664" spans="1:5" ht="11.25">
      <c r="A1664" s="27" t="s">
        <v>1250</v>
      </c>
      <c r="B1664" s="16" t="s">
        <v>116</v>
      </c>
      <c r="C1664" s="14">
        <v>250</v>
      </c>
      <c r="D1664" s="2">
        <v>130000</v>
      </c>
      <c r="E1664" s="2">
        <f t="shared" si="42"/>
        <v>36400000</v>
      </c>
    </row>
    <row r="1665" spans="1:5" ht="11.25">
      <c r="A1665" s="27" t="s">
        <v>1251</v>
      </c>
      <c r="B1665" s="16" t="s">
        <v>187</v>
      </c>
      <c r="C1665" s="14">
        <v>1</v>
      </c>
      <c r="D1665" s="2">
        <v>160000000</v>
      </c>
      <c r="E1665" s="2">
        <f t="shared" si="42"/>
        <v>179200000.00000003</v>
      </c>
    </row>
    <row r="1666" spans="1:5" ht="11.25">
      <c r="A1666" s="27" t="s">
        <v>1252</v>
      </c>
      <c r="B1666" s="16" t="s">
        <v>58</v>
      </c>
      <c r="C1666" s="14">
        <v>2000</v>
      </c>
      <c r="D1666" s="2">
        <v>80000</v>
      </c>
      <c r="E1666" s="2">
        <f t="shared" si="42"/>
        <v>179200000.00000003</v>
      </c>
    </row>
    <row r="1667" spans="1:5" ht="11.25">
      <c r="A1667" s="27" t="s">
        <v>1253</v>
      </c>
      <c r="B1667" s="16" t="s">
        <v>58</v>
      </c>
      <c r="C1667" s="14">
        <v>25</v>
      </c>
      <c r="D1667" s="2">
        <v>2000000</v>
      </c>
      <c r="E1667" s="2">
        <f t="shared" si="42"/>
        <v>56000000.00000001</v>
      </c>
    </row>
    <row r="1668" spans="1:5" ht="11.25">
      <c r="A1668" s="27" t="s">
        <v>1254</v>
      </c>
      <c r="B1668" s="16" t="s">
        <v>81</v>
      </c>
      <c r="C1668" s="14">
        <v>705</v>
      </c>
      <c r="D1668" s="2">
        <v>50000</v>
      </c>
      <c r="E1668" s="2">
        <f t="shared" si="42"/>
        <v>39480000.00000001</v>
      </c>
    </row>
    <row r="1669" spans="1:5" ht="11.25">
      <c r="A1669" s="27" t="s">
        <v>1255</v>
      </c>
      <c r="B1669" s="16" t="s">
        <v>104</v>
      </c>
      <c r="C1669" s="14">
        <v>5500</v>
      </c>
      <c r="D1669" s="2">
        <v>28000</v>
      </c>
      <c r="E1669" s="2">
        <f t="shared" si="42"/>
        <v>172480000.00000003</v>
      </c>
    </row>
    <row r="1670" spans="1:5" ht="11.25">
      <c r="A1670" s="27" t="s">
        <v>1256</v>
      </c>
      <c r="B1670" s="16" t="s">
        <v>58</v>
      </c>
      <c r="C1670" s="14">
        <v>28</v>
      </c>
      <c r="D1670" s="2">
        <v>5500000</v>
      </c>
      <c r="E1670" s="2">
        <f t="shared" si="42"/>
        <v>172480000.00000003</v>
      </c>
    </row>
    <row r="1671" spans="1:5" ht="11.25">
      <c r="A1671" s="27" t="s">
        <v>1257</v>
      </c>
      <c r="B1671" s="16" t="s">
        <v>116</v>
      </c>
      <c r="C1671" s="14">
        <v>252000</v>
      </c>
      <c r="D1671" s="2">
        <v>150</v>
      </c>
      <c r="E1671" s="2">
        <f t="shared" si="42"/>
        <v>42336000.00000001</v>
      </c>
    </row>
    <row r="1672" spans="1:5" ht="11.25">
      <c r="A1672" s="27" t="s">
        <v>1258</v>
      </c>
      <c r="B1672" s="16" t="s">
        <v>58</v>
      </c>
      <c r="C1672" s="14">
        <v>100</v>
      </c>
      <c r="D1672" s="2">
        <v>1500000</v>
      </c>
      <c r="E1672" s="2">
        <f t="shared" si="42"/>
        <v>168000000.00000003</v>
      </c>
    </row>
    <row r="1673" spans="1:5" ht="11.25">
      <c r="A1673" s="27" t="s">
        <v>1259</v>
      </c>
      <c r="B1673" s="16" t="s">
        <v>54</v>
      </c>
      <c r="C1673" s="14">
        <v>750</v>
      </c>
      <c r="D1673" s="2">
        <v>45000</v>
      </c>
      <c r="E1673" s="2">
        <f t="shared" si="42"/>
        <v>37800000</v>
      </c>
    </row>
    <row r="1674" spans="1:5" ht="11.25">
      <c r="A1674" s="27" t="s">
        <v>1260</v>
      </c>
      <c r="B1674" s="16" t="s">
        <v>116</v>
      </c>
      <c r="C1674" s="14">
        <v>4590</v>
      </c>
      <c r="D1674" s="2">
        <v>8000</v>
      </c>
      <c r="E1674" s="2">
        <f t="shared" si="42"/>
        <v>41126400.00000001</v>
      </c>
    </row>
    <row r="1675" spans="1:5" ht="11.25">
      <c r="A1675" s="27" t="s">
        <v>1203</v>
      </c>
      <c r="B1675" s="16" t="s">
        <v>1190</v>
      </c>
      <c r="C1675" s="14">
        <v>2772</v>
      </c>
      <c r="D1675" s="2">
        <v>13000</v>
      </c>
      <c r="E1675" s="2">
        <f t="shared" si="42"/>
        <v>40360320.00000001</v>
      </c>
    </row>
    <row r="1676" spans="1:5" ht="11.25">
      <c r="A1676" s="27" t="s">
        <v>1261</v>
      </c>
      <c r="B1676" s="16" t="s">
        <v>1262</v>
      </c>
      <c r="C1676" s="14">
        <v>651</v>
      </c>
      <c r="D1676" s="2">
        <v>55000</v>
      </c>
      <c r="E1676" s="2">
        <f t="shared" si="42"/>
        <v>40101600.00000001</v>
      </c>
    </row>
    <row r="1677" spans="1:5" ht="11.25">
      <c r="A1677" s="27" t="s">
        <v>1221</v>
      </c>
      <c r="B1677" s="16" t="s">
        <v>81</v>
      </c>
      <c r="C1677" s="14">
        <v>3550</v>
      </c>
      <c r="D1677" s="2">
        <v>9000</v>
      </c>
      <c r="E1677" s="2">
        <f t="shared" si="42"/>
        <v>35784000</v>
      </c>
    </row>
    <row r="1678" spans="1:5" ht="11.25">
      <c r="A1678" s="27" t="s">
        <v>1212</v>
      </c>
      <c r="B1678" s="16" t="s">
        <v>81</v>
      </c>
      <c r="C1678" s="14">
        <v>1500</v>
      </c>
      <c r="D1678" s="2">
        <v>25000</v>
      </c>
      <c r="E1678" s="2">
        <f t="shared" si="42"/>
        <v>42000000.00000001</v>
      </c>
    </row>
    <row r="1679" spans="1:5" ht="11.25">
      <c r="A1679" s="27" t="s">
        <v>1218</v>
      </c>
      <c r="B1679" s="16" t="s">
        <v>81</v>
      </c>
      <c r="C1679" s="14">
        <v>3450</v>
      </c>
      <c r="D1679" s="2">
        <v>9500</v>
      </c>
      <c r="E1679" s="2">
        <f t="shared" si="42"/>
        <v>36708000</v>
      </c>
    </row>
    <row r="1680" spans="1:5" ht="11.25">
      <c r="A1680" s="27" t="s">
        <v>1256</v>
      </c>
      <c r="B1680" s="16" t="s">
        <v>58</v>
      </c>
      <c r="C1680" s="14">
        <v>25</v>
      </c>
      <c r="D1680" s="2">
        <v>5500000</v>
      </c>
      <c r="E1680" s="2">
        <f t="shared" si="42"/>
        <v>154000000</v>
      </c>
    </row>
    <row r="1681" spans="1:5" ht="11.25">
      <c r="A1681" s="27" t="s">
        <v>1211</v>
      </c>
      <c r="B1681" s="16" t="s">
        <v>81</v>
      </c>
      <c r="C1681" s="14">
        <v>1560</v>
      </c>
      <c r="D1681" s="2">
        <v>19000</v>
      </c>
      <c r="E1681" s="2">
        <f t="shared" si="42"/>
        <v>33196800.000000004</v>
      </c>
    </row>
    <row r="1682" spans="1:5" ht="11.25">
      <c r="A1682" s="27" t="s">
        <v>1263</v>
      </c>
      <c r="B1682" s="16" t="s">
        <v>58</v>
      </c>
      <c r="C1682" s="14">
        <v>15</v>
      </c>
      <c r="D1682" s="2">
        <v>9000000</v>
      </c>
      <c r="E1682" s="2">
        <f t="shared" si="42"/>
        <v>151200000</v>
      </c>
    </row>
    <row r="1683" spans="1:5" ht="11.25">
      <c r="A1683" s="27" t="s">
        <v>1264</v>
      </c>
      <c r="B1683" s="16" t="s">
        <v>81</v>
      </c>
      <c r="C1683" s="14">
        <v>750</v>
      </c>
      <c r="D1683" s="2">
        <v>45000</v>
      </c>
      <c r="E1683" s="2">
        <f aca="true" t="shared" si="43" ref="E1683:E1746">(C1683*D1683)*1.12</f>
        <v>37800000</v>
      </c>
    </row>
    <row r="1684" spans="1:5" ht="11.25">
      <c r="A1684" s="27" t="s">
        <v>1265</v>
      </c>
      <c r="B1684" s="16" t="s">
        <v>116</v>
      </c>
      <c r="C1684" s="14">
        <v>90</v>
      </c>
      <c r="D1684" s="2">
        <v>9000</v>
      </c>
      <c r="E1684" s="2">
        <f t="shared" si="43"/>
        <v>907200.0000000001</v>
      </c>
    </row>
    <row r="1685" spans="1:5" ht="11.25">
      <c r="A1685" s="27" t="s">
        <v>1227</v>
      </c>
      <c r="B1685" s="16" t="s">
        <v>81</v>
      </c>
      <c r="C1685" s="14">
        <v>1630</v>
      </c>
      <c r="D1685" s="2">
        <v>15000</v>
      </c>
      <c r="E1685" s="2">
        <f t="shared" si="43"/>
        <v>27384000.000000004</v>
      </c>
    </row>
    <row r="1686" spans="1:5" ht="11.25">
      <c r="A1686" s="27" t="s">
        <v>1266</v>
      </c>
      <c r="B1686" s="16" t="s">
        <v>116</v>
      </c>
      <c r="C1686" s="14">
        <v>5280</v>
      </c>
      <c r="D1686" s="2">
        <v>6000</v>
      </c>
      <c r="E1686" s="2">
        <f t="shared" si="43"/>
        <v>35481600</v>
      </c>
    </row>
    <row r="1687" spans="1:5" ht="11.25">
      <c r="A1687" s="27" t="s">
        <v>1259</v>
      </c>
      <c r="B1687" s="16" t="s">
        <v>54</v>
      </c>
      <c r="C1687" s="14">
        <v>630</v>
      </c>
      <c r="D1687" s="2">
        <v>45000</v>
      </c>
      <c r="E1687" s="2">
        <f t="shared" si="43"/>
        <v>31752000.000000004</v>
      </c>
    </row>
    <row r="1688" spans="1:5" s="4" customFormat="1" ht="11.25">
      <c r="A1688" s="30" t="s">
        <v>1267</v>
      </c>
      <c r="B1688" s="10"/>
      <c r="C1688" s="14"/>
      <c r="D1688" s="2"/>
      <c r="E1688" s="1">
        <f>SUM(E1689:E1810)</f>
        <v>4575882080.000001</v>
      </c>
    </row>
    <row r="1689" spans="1:5" ht="11.25">
      <c r="A1689" s="27" t="s">
        <v>1268</v>
      </c>
      <c r="B1689" s="16" t="s">
        <v>116</v>
      </c>
      <c r="C1689" s="14">
        <v>20000</v>
      </c>
      <c r="D1689" s="2">
        <v>8500</v>
      </c>
      <c r="E1689" s="2">
        <f t="shared" si="43"/>
        <v>190400000.00000003</v>
      </c>
    </row>
    <row r="1690" spans="1:5" ht="11.25">
      <c r="A1690" s="27" t="s">
        <v>1269</v>
      </c>
      <c r="B1690" s="16" t="s">
        <v>1241</v>
      </c>
      <c r="C1690" s="14">
        <v>300</v>
      </c>
      <c r="D1690" s="2">
        <v>630000</v>
      </c>
      <c r="E1690" s="2">
        <f t="shared" si="43"/>
        <v>211680000.00000003</v>
      </c>
    </row>
    <row r="1691" spans="1:5" ht="11.25">
      <c r="A1691" s="27" t="s">
        <v>1270</v>
      </c>
      <c r="B1691" s="16" t="s">
        <v>116</v>
      </c>
      <c r="C1691" s="14">
        <v>3000</v>
      </c>
      <c r="D1691" s="2">
        <v>70000</v>
      </c>
      <c r="E1691" s="2">
        <f t="shared" si="43"/>
        <v>235200000.00000003</v>
      </c>
    </row>
    <row r="1692" spans="1:5" ht="11.25">
      <c r="A1692" s="27" t="s">
        <v>1271</v>
      </c>
      <c r="B1692" s="16" t="s">
        <v>1262</v>
      </c>
      <c r="C1692" s="14">
        <v>2000</v>
      </c>
      <c r="D1692" s="2">
        <v>80000</v>
      </c>
      <c r="E1692" s="2">
        <f t="shared" si="43"/>
        <v>179200000.00000003</v>
      </c>
    </row>
    <row r="1693" spans="1:5" ht="11.25">
      <c r="A1693" s="27" t="s">
        <v>1272</v>
      </c>
      <c r="B1693" s="16" t="s">
        <v>116</v>
      </c>
      <c r="C1693" s="14">
        <v>72</v>
      </c>
      <c r="D1693" s="2">
        <v>5500000</v>
      </c>
      <c r="E1693" s="2">
        <f t="shared" si="43"/>
        <v>443520000.00000006</v>
      </c>
    </row>
    <row r="1694" spans="1:5" ht="11.25">
      <c r="A1694" s="27" t="s">
        <v>1273</v>
      </c>
      <c r="B1694" s="16" t="s">
        <v>58</v>
      </c>
      <c r="C1694" s="14">
        <v>1</v>
      </c>
      <c r="D1694" s="2">
        <v>325000000</v>
      </c>
      <c r="E1694" s="2">
        <f t="shared" si="43"/>
        <v>364000000.00000006</v>
      </c>
    </row>
    <row r="1695" spans="1:5" ht="11.25">
      <c r="A1695" s="27" t="s">
        <v>1274</v>
      </c>
      <c r="B1695" s="16" t="s">
        <v>58</v>
      </c>
      <c r="C1695" s="14">
        <v>30000</v>
      </c>
      <c r="D1695" s="2">
        <v>5000</v>
      </c>
      <c r="E1695" s="2">
        <f t="shared" si="43"/>
        <v>168000000.00000003</v>
      </c>
    </row>
    <row r="1696" spans="1:5" ht="11.25">
      <c r="A1696" s="27" t="s">
        <v>1275</v>
      </c>
      <c r="B1696" s="16" t="s">
        <v>116</v>
      </c>
      <c r="C1696" s="14">
        <v>25000</v>
      </c>
      <c r="D1696" s="2">
        <v>5000</v>
      </c>
      <c r="E1696" s="2">
        <f t="shared" si="43"/>
        <v>140000000</v>
      </c>
    </row>
    <row r="1697" spans="1:5" ht="11.25">
      <c r="A1697" s="27" t="s">
        <v>1276</v>
      </c>
      <c r="B1697" s="16" t="s">
        <v>116</v>
      </c>
      <c r="C1697" s="14">
        <v>5000</v>
      </c>
      <c r="D1697" s="2">
        <v>12500</v>
      </c>
      <c r="E1697" s="2">
        <f t="shared" si="43"/>
        <v>70000000</v>
      </c>
    </row>
    <row r="1698" spans="1:5" ht="11.25">
      <c r="A1698" s="27" t="s">
        <v>1277</v>
      </c>
      <c r="B1698" s="16" t="s">
        <v>1262</v>
      </c>
      <c r="C1698" s="14">
        <v>1500</v>
      </c>
      <c r="D1698" s="2">
        <v>40000</v>
      </c>
      <c r="E1698" s="2">
        <f t="shared" si="43"/>
        <v>67200000</v>
      </c>
    </row>
    <row r="1699" spans="1:5" ht="11.25">
      <c r="A1699" s="27" t="s">
        <v>1278</v>
      </c>
      <c r="B1699" s="16" t="s">
        <v>116</v>
      </c>
      <c r="C1699" s="14">
        <v>90</v>
      </c>
      <c r="D1699" s="2">
        <v>600000</v>
      </c>
      <c r="E1699" s="2">
        <f t="shared" si="43"/>
        <v>60480000.00000001</v>
      </c>
    </row>
    <row r="1700" spans="1:5" ht="11.25">
      <c r="A1700" s="27" t="s">
        <v>1279</v>
      </c>
      <c r="B1700" s="16" t="s">
        <v>1262</v>
      </c>
      <c r="C1700" s="14">
        <v>612</v>
      </c>
      <c r="D1700" s="2">
        <v>75000</v>
      </c>
      <c r="E1700" s="2">
        <f t="shared" si="43"/>
        <v>51408000.00000001</v>
      </c>
    </row>
    <row r="1701" spans="1:5" ht="11.25">
      <c r="A1701" s="27" t="s">
        <v>1279</v>
      </c>
      <c r="B1701" s="16" t="s">
        <v>1262</v>
      </c>
      <c r="C1701" s="14">
        <v>600</v>
      </c>
      <c r="D1701" s="2">
        <v>75000</v>
      </c>
      <c r="E1701" s="2">
        <f t="shared" si="43"/>
        <v>50400000.00000001</v>
      </c>
    </row>
    <row r="1702" spans="1:5" ht="11.25">
      <c r="A1702" s="27" t="s">
        <v>1268</v>
      </c>
      <c r="B1702" s="16" t="s">
        <v>116</v>
      </c>
      <c r="C1702" s="14">
        <v>4518</v>
      </c>
      <c r="D1702" s="2">
        <v>8500</v>
      </c>
      <c r="E1702" s="2">
        <f t="shared" si="43"/>
        <v>43011360.00000001</v>
      </c>
    </row>
    <row r="1703" spans="1:5" ht="22.5">
      <c r="A1703" s="27" t="s">
        <v>1280</v>
      </c>
      <c r="B1703" s="16" t="s">
        <v>1262</v>
      </c>
      <c r="C1703" s="14">
        <v>480</v>
      </c>
      <c r="D1703" s="2">
        <v>80000</v>
      </c>
      <c r="E1703" s="2">
        <f t="shared" si="43"/>
        <v>43008000.00000001</v>
      </c>
    </row>
    <row r="1704" spans="1:5" ht="11.25">
      <c r="A1704" s="27" t="s">
        <v>1281</v>
      </c>
      <c r="B1704" s="16" t="s">
        <v>1241</v>
      </c>
      <c r="C1704" s="14">
        <v>200</v>
      </c>
      <c r="D1704" s="2">
        <v>185000</v>
      </c>
      <c r="E1704" s="2">
        <f t="shared" si="43"/>
        <v>41440000.00000001</v>
      </c>
    </row>
    <row r="1705" spans="1:5" ht="11.25">
      <c r="A1705" s="27" t="s">
        <v>1282</v>
      </c>
      <c r="B1705" s="16" t="s">
        <v>116</v>
      </c>
      <c r="C1705" s="14">
        <v>300</v>
      </c>
      <c r="D1705" s="2">
        <v>120000</v>
      </c>
      <c r="E1705" s="2">
        <f t="shared" si="43"/>
        <v>40320000.00000001</v>
      </c>
    </row>
    <row r="1706" spans="1:5" ht="11.25">
      <c r="A1706" s="27" t="s">
        <v>1283</v>
      </c>
      <c r="B1706" s="16" t="s">
        <v>1262</v>
      </c>
      <c r="C1706" s="14">
        <v>210</v>
      </c>
      <c r="D1706" s="2">
        <v>170000</v>
      </c>
      <c r="E1706" s="2">
        <f t="shared" si="43"/>
        <v>39984000.00000001</v>
      </c>
    </row>
    <row r="1707" spans="1:5" ht="11.25">
      <c r="A1707" s="27" t="s">
        <v>1284</v>
      </c>
      <c r="B1707" s="16" t="s">
        <v>116</v>
      </c>
      <c r="C1707" s="14">
        <v>100</v>
      </c>
      <c r="D1707" s="2">
        <v>500000</v>
      </c>
      <c r="E1707" s="2">
        <f t="shared" si="43"/>
        <v>56000000.00000001</v>
      </c>
    </row>
    <row r="1708" spans="1:5" ht="11.25">
      <c r="A1708" s="27" t="s">
        <v>1285</v>
      </c>
      <c r="B1708" s="16" t="s">
        <v>116</v>
      </c>
      <c r="C1708" s="14">
        <v>150</v>
      </c>
      <c r="D1708" s="2">
        <v>230000</v>
      </c>
      <c r="E1708" s="2">
        <f t="shared" si="43"/>
        <v>38640000</v>
      </c>
    </row>
    <row r="1709" spans="1:5" ht="11.25">
      <c r="A1709" s="27" t="s">
        <v>1281</v>
      </c>
      <c r="B1709" s="16" t="s">
        <v>1241</v>
      </c>
      <c r="C1709" s="14">
        <v>185</v>
      </c>
      <c r="D1709" s="2">
        <v>185000</v>
      </c>
      <c r="E1709" s="2">
        <f t="shared" si="43"/>
        <v>38332000</v>
      </c>
    </row>
    <row r="1710" spans="1:5" ht="11.25">
      <c r="A1710" s="27" t="s">
        <v>1286</v>
      </c>
      <c r="B1710" s="16" t="s">
        <v>1287</v>
      </c>
      <c r="C1710" s="14">
        <v>450</v>
      </c>
      <c r="D1710" s="2">
        <v>75000</v>
      </c>
      <c r="E1710" s="2">
        <f t="shared" si="43"/>
        <v>37800000</v>
      </c>
    </row>
    <row r="1711" spans="1:5" ht="11.25">
      <c r="A1711" s="27" t="s">
        <v>1286</v>
      </c>
      <c r="B1711" s="16" t="s">
        <v>1287</v>
      </c>
      <c r="C1711" s="14">
        <v>426</v>
      </c>
      <c r="D1711" s="2">
        <v>75000</v>
      </c>
      <c r="E1711" s="2">
        <f t="shared" si="43"/>
        <v>35784000</v>
      </c>
    </row>
    <row r="1712" spans="1:5" ht="11.25">
      <c r="A1712" s="27" t="s">
        <v>1279</v>
      </c>
      <c r="B1712" s="16" t="s">
        <v>1262</v>
      </c>
      <c r="C1712" s="14">
        <v>420</v>
      </c>
      <c r="D1712" s="2">
        <v>75000</v>
      </c>
      <c r="E1712" s="2">
        <f t="shared" si="43"/>
        <v>35280000</v>
      </c>
    </row>
    <row r="1713" spans="1:5" ht="11.25">
      <c r="A1713" s="27" t="s">
        <v>1284</v>
      </c>
      <c r="B1713" s="16" t="s">
        <v>116</v>
      </c>
      <c r="C1713" s="14">
        <v>90</v>
      </c>
      <c r="D1713" s="2">
        <v>500000</v>
      </c>
      <c r="E1713" s="2">
        <f t="shared" si="43"/>
        <v>50400000.00000001</v>
      </c>
    </row>
    <row r="1714" spans="1:5" ht="11.25">
      <c r="A1714" s="27" t="s">
        <v>1288</v>
      </c>
      <c r="B1714" s="16" t="s">
        <v>187</v>
      </c>
      <c r="C1714" s="14">
        <v>5</v>
      </c>
      <c r="D1714" s="2">
        <v>6000000</v>
      </c>
      <c r="E1714" s="2">
        <f t="shared" si="43"/>
        <v>33600000</v>
      </c>
    </row>
    <row r="1715" spans="1:5" ht="11.25">
      <c r="A1715" s="27" t="s">
        <v>1289</v>
      </c>
      <c r="B1715" s="16" t="s">
        <v>116</v>
      </c>
      <c r="C1715" s="14">
        <v>150</v>
      </c>
      <c r="D1715" s="2">
        <v>200000</v>
      </c>
      <c r="E1715" s="2">
        <f t="shared" si="43"/>
        <v>33600000</v>
      </c>
    </row>
    <row r="1716" spans="1:5" ht="11.25">
      <c r="A1716" s="27" t="s">
        <v>1289</v>
      </c>
      <c r="B1716" s="16" t="s">
        <v>116</v>
      </c>
      <c r="C1716" s="14">
        <v>144</v>
      </c>
      <c r="D1716" s="2">
        <v>200000</v>
      </c>
      <c r="E1716" s="2">
        <f t="shared" si="43"/>
        <v>32256000.000000004</v>
      </c>
    </row>
    <row r="1717" spans="1:5" ht="11.25">
      <c r="A1717" s="27" t="s">
        <v>1290</v>
      </c>
      <c r="B1717" s="16" t="s">
        <v>1262</v>
      </c>
      <c r="C1717" s="14">
        <v>200</v>
      </c>
      <c r="D1717" s="2">
        <v>180000</v>
      </c>
      <c r="E1717" s="2">
        <f t="shared" si="43"/>
        <v>40320000.00000001</v>
      </c>
    </row>
    <row r="1718" spans="1:5" ht="11.25">
      <c r="A1718" s="27" t="s">
        <v>1284</v>
      </c>
      <c r="B1718" s="16" t="s">
        <v>116</v>
      </c>
      <c r="C1718" s="14">
        <v>80</v>
      </c>
      <c r="D1718" s="2">
        <v>500000</v>
      </c>
      <c r="E1718" s="2">
        <f t="shared" si="43"/>
        <v>44800000.00000001</v>
      </c>
    </row>
    <row r="1719" spans="1:5" ht="11.25">
      <c r="A1719" s="27" t="s">
        <v>1275</v>
      </c>
      <c r="B1719" s="16" t="s">
        <v>116</v>
      </c>
      <c r="C1719" s="14">
        <v>7920</v>
      </c>
      <c r="D1719" s="2">
        <v>5000</v>
      </c>
      <c r="E1719" s="2">
        <f t="shared" si="43"/>
        <v>44352000.00000001</v>
      </c>
    </row>
    <row r="1720" spans="1:5" ht="11.25">
      <c r="A1720" s="27" t="s">
        <v>1291</v>
      </c>
      <c r="B1720" s="16" t="s">
        <v>116</v>
      </c>
      <c r="C1720" s="14">
        <v>300</v>
      </c>
      <c r="D1720" s="2">
        <v>90000</v>
      </c>
      <c r="E1720" s="2">
        <f t="shared" si="43"/>
        <v>30240000.000000004</v>
      </c>
    </row>
    <row r="1721" spans="1:5" ht="11.25">
      <c r="A1721" s="27" t="s">
        <v>1292</v>
      </c>
      <c r="B1721" s="16" t="s">
        <v>1262</v>
      </c>
      <c r="C1721" s="14">
        <v>134</v>
      </c>
      <c r="D1721" s="2">
        <v>200000</v>
      </c>
      <c r="E1721" s="2">
        <f t="shared" si="43"/>
        <v>30016000.000000004</v>
      </c>
    </row>
    <row r="1722" spans="1:5" ht="11.25">
      <c r="A1722" s="27" t="s">
        <v>1283</v>
      </c>
      <c r="B1722" s="16" t="s">
        <v>1262</v>
      </c>
      <c r="C1722" s="14">
        <v>155</v>
      </c>
      <c r="D1722" s="2">
        <v>170000</v>
      </c>
      <c r="E1722" s="2">
        <f t="shared" si="43"/>
        <v>29512000.000000004</v>
      </c>
    </row>
    <row r="1723" spans="1:5" ht="11.25">
      <c r="A1723" s="27" t="s">
        <v>1268</v>
      </c>
      <c r="B1723" s="16" t="s">
        <v>116</v>
      </c>
      <c r="C1723" s="14">
        <v>3042</v>
      </c>
      <c r="D1723" s="2">
        <v>8500</v>
      </c>
      <c r="E1723" s="2">
        <f t="shared" si="43"/>
        <v>28959840.000000004</v>
      </c>
    </row>
    <row r="1724" spans="1:5" ht="11.25">
      <c r="A1724" s="27" t="s">
        <v>1284</v>
      </c>
      <c r="B1724" s="16" t="s">
        <v>116</v>
      </c>
      <c r="C1724" s="14">
        <v>69</v>
      </c>
      <c r="D1724" s="2">
        <v>500000</v>
      </c>
      <c r="E1724" s="2">
        <f t="shared" si="43"/>
        <v>38640000</v>
      </c>
    </row>
    <row r="1725" spans="1:5" ht="11.25">
      <c r="A1725" s="27" t="s">
        <v>1293</v>
      </c>
      <c r="B1725" s="16" t="s">
        <v>1241</v>
      </c>
      <c r="C1725" s="14">
        <v>75</v>
      </c>
      <c r="D1725" s="2">
        <v>300000</v>
      </c>
      <c r="E1725" s="2">
        <f t="shared" si="43"/>
        <v>25200000.000000004</v>
      </c>
    </row>
    <row r="1726" spans="1:5" ht="11.25">
      <c r="A1726" s="27" t="s">
        <v>1294</v>
      </c>
      <c r="B1726" s="16" t="s">
        <v>1262</v>
      </c>
      <c r="C1726" s="14">
        <v>2610</v>
      </c>
      <c r="D1726" s="2">
        <v>8500</v>
      </c>
      <c r="E1726" s="2">
        <f t="shared" si="43"/>
        <v>24847200.000000004</v>
      </c>
    </row>
    <row r="1727" spans="1:5" ht="11.25">
      <c r="A1727" s="27" t="s">
        <v>1295</v>
      </c>
      <c r="B1727" s="16" t="s">
        <v>58</v>
      </c>
      <c r="C1727" s="14">
        <v>432</v>
      </c>
      <c r="D1727" s="2">
        <v>50000</v>
      </c>
      <c r="E1727" s="2">
        <f t="shared" si="43"/>
        <v>24192000.000000004</v>
      </c>
    </row>
    <row r="1728" spans="1:5" ht="11.25">
      <c r="A1728" s="27" t="s">
        <v>1268</v>
      </c>
      <c r="B1728" s="16" t="s">
        <v>116</v>
      </c>
      <c r="C1728" s="14">
        <v>2529</v>
      </c>
      <c r="D1728" s="2">
        <v>8500</v>
      </c>
      <c r="E1728" s="2">
        <f t="shared" si="43"/>
        <v>24076080.000000004</v>
      </c>
    </row>
    <row r="1729" spans="1:5" ht="11.25">
      <c r="A1729" s="27" t="s">
        <v>1296</v>
      </c>
      <c r="B1729" s="16" t="s">
        <v>1262</v>
      </c>
      <c r="C1729" s="14">
        <v>150</v>
      </c>
      <c r="D1729" s="2">
        <v>170000</v>
      </c>
      <c r="E1729" s="2">
        <f t="shared" si="43"/>
        <v>28560000.000000004</v>
      </c>
    </row>
    <row r="1730" spans="1:5" ht="11.25">
      <c r="A1730" s="27" t="s">
        <v>1275</v>
      </c>
      <c r="B1730" s="16" t="s">
        <v>116</v>
      </c>
      <c r="C1730" s="14">
        <v>6000</v>
      </c>
      <c r="D1730" s="2">
        <v>5000</v>
      </c>
      <c r="E1730" s="2">
        <f t="shared" si="43"/>
        <v>33600000</v>
      </c>
    </row>
    <row r="1731" spans="1:5" ht="11.25">
      <c r="A1731" s="27" t="s">
        <v>1284</v>
      </c>
      <c r="B1731" s="16" t="s">
        <v>116</v>
      </c>
      <c r="C1731" s="14">
        <v>60</v>
      </c>
      <c r="D1731" s="2">
        <v>500000</v>
      </c>
      <c r="E1731" s="2">
        <f t="shared" si="43"/>
        <v>33600000</v>
      </c>
    </row>
    <row r="1732" spans="1:5" ht="11.25">
      <c r="A1732" s="27" t="s">
        <v>1297</v>
      </c>
      <c r="B1732" s="16" t="s">
        <v>116</v>
      </c>
      <c r="C1732" s="14">
        <v>60</v>
      </c>
      <c r="D1732" s="2">
        <v>500000</v>
      </c>
      <c r="E1732" s="2">
        <f t="shared" si="43"/>
        <v>33600000</v>
      </c>
    </row>
    <row r="1733" spans="1:5" ht="11.25">
      <c r="A1733" s="27" t="s">
        <v>1268</v>
      </c>
      <c r="B1733" s="16" t="s">
        <v>116</v>
      </c>
      <c r="C1733" s="14">
        <v>2400</v>
      </c>
      <c r="D1733" s="2">
        <v>8500</v>
      </c>
      <c r="E1733" s="2">
        <f t="shared" si="43"/>
        <v>22848000.000000004</v>
      </c>
    </row>
    <row r="1734" spans="1:5" ht="11.25">
      <c r="A1734" s="27" t="s">
        <v>1268</v>
      </c>
      <c r="B1734" s="16" t="s">
        <v>116</v>
      </c>
      <c r="C1734" s="14">
        <v>2400</v>
      </c>
      <c r="D1734" s="2">
        <v>8500</v>
      </c>
      <c r="E1734" s="2">
        <f t="shared" si="43"/>
        <v>22848000.000000004</v>
      </c>
    </row>
    <row r="1735" spans="1:5" ht="11.25">
      <c r="A1735" s="27" t="s">
        <v>1284</v>
      </c>
      <c r="B1735" s="16" t="s">
        <v>116</v>
      </c>
      <c r="C1735" s="14">
        <v>56</v>
      </c>
      <c r="D1735" s="2">
        <v>500000</v>
      </c>
      <c r="E1735" s="2">
        <f t="shared" si="43"/>
        <v>31360000.000000004</v>
      </c>
    </row>
    <row r="1736" spans="1:5" ht="11.25">
      <c r="A1736" s="27" t="s">
        <v>1298</v>
      </c>
      <c r="B1736" s="16" t="s">
        <v>1262</v>
      </c>
      <c r="C1736" s="14">
        <v>4731</v>
      </c>
      <c r="D1736" s="2">
        <v>4000</v>
      </c>
      <c r="E1736" s="2">
        <f t="shared" si="43"/>
        <v>21194880.000000004</v>
      </c>
    </row>
    <row r="1737" spans="1:5" ht="11.25">
      <c r="A1737" s="27" t="s">
        <v>1299</v>
      </c>
      <c r="B1737" s="16" t="s">
        <v>1262</v>
      </c>
      <c r="C1737" s="14">
        <v>125</v>
      </c>
      <c r="D1737" s="2">
        <v>150000</v>
      </c>
      <c r="E1737" s="2">
        <f t="shared" si="43"/>
        <v>21000000.000000004</v>
      </c>
    </row>
    <row r="1738" spans="1:5" ht="11.25">
      <c r="A1738" s="27" t="s">
        <v>1283</v>
      </c>
      <c r="B1738" s="16" t="s">
        <v>1262</v>
      </c>
      <c r="C1738" s="14">
        <v>105</v>
      </c>
      <c r="D1738" s="2">
        <v>170000</v>
      </c>
      <c r="E1738" s="2">
        <f t="shared" si="43"/>
        <v>19992000.000000004</v>
      </c>
    </row>
    <row r="1739" spans="1:5" ht="11.25">
      <c r="A1739" s="27" t="s">
        <v>1281</v>
      </c>
      <c r="B1739" s="16" t="s">
        <v>1241</v>
      </c>
      <c r="C1739" s="14">
        <v>96</v>
      </c>
      <c r="D1739" s="2">
        <v>185000</v>
      </c>
      <c r="E1739" s="2">
        <f t="shared" si="43"/>
        <v>19891200.000000004</v>
      </c>
    </row>
    <row r="1740" spans="1:5" ht="11.25">
      <c r="A1740" s="27" t="s">
        <v>1286</v>
      </c>
      <c r="B1740" s="16" t="s">
        <v>1287</v>
      </c>
      <c r="C1740" s="14">
        <v>234</v>
      </c>
      <c r="D1740" s="2">
        <v>75000</v>
      </c>
      <c r="E1740" s="2">
        <f t="shared" si="43"/>
        <v>19656000.000000004</v>
      </c>
    </row>
    <row r="1741" spans="1:5" ht="11.25">
      <c r="A1741" s="27" t="s">
        <v>1284</v>
      </c>
      <c r="B1741" s="16" t="s">
        <v>116</v>
      </c>
      <c r="C1741" s="14">
        <v>50</v>
      </c>
      <c r="D1741" s="2">
        <v>500000</v>
      </c>
      <c r="E1741" s="2">
        <f t="shared" si="43"/>
        <v>28000000.000000004</v>
      </c>
    </row>
    <row r="1742" spans="1:5" ht="11.25">
      <c r="A1742" s="27" t="s">
        <v>1300</v>
      </c>
      <c r="B1742" s="16" t="s">
        <v>58</v>
      </c>
      <c r="C1742" s="14">
        <v>2.5</v>
      </c>
      <c r="D1742" s="2">
        <v>7000000</v>
      </c>
      <c r="E1742" s="2">
        <f t="shared" si="43"/>
        <v>19600000.000000004</v>
      </c>
    </row>
    <row r="1743" spans="1:5" ht="11.25">
      <c r="A1743" s="27" t="s">
        <v>1281</v>
      </c>
      <c r="B1743" s="16" t="s">
        <v>1241</v>
      </c>
      <c r="C1743" s="14">
        <v>93</v>
      </c>
      <c r="D1743" s="2">
        <v>185000</v>
      </c>
      <c r="E1743" s="2">
        <f t="shared" si="43"/>
        <v>19269600</v>
      </c>
    </row>
    <row r="1744" spans="1:5" ht="11.25">
      <c r="A1744" s="27" t="s">
        <v>1283</v>
      </c>
      <c r="B1744" s="16" t="s">
        <v>1262</v>
      </c>
      <c r="C1744" s="14">
        <v>100</v>
      </c>
      <c r="D1744" s="2">
        <v>170000</v>
      </c>
      <c r="E1744" s="2">
        <f t="shared" si="43"/>
        <v>19040000</v>
      </c>
    </row>
    <row r="1745" spans="1:5" ht="11.25">
      <c r="A1745" s="27" t="s">
        <v>1271</v>
      </c>
      <c r="B1745" s="16" t="s">
        <v>1262</v>
      </c>
      <c r="C1745" s="14">
        <v>207</v>
      </c>
      <c r="D1745" s="2">
        <v>80000</v>
      </c>
      <c r="E1745" s="2">
        <f t="shared" si="43"/>
        <v>18547200</v>
      </c>
    </row>
    <row r="1746" spans="1:5" ht="11.25">
      <c r="A1746" s="27" t="s">
        <v>1301</v>
      </c>
      <c r="B1746" s="16" t="s">
        <v>116</v>
      </c>
      <c r="C1746" s="14">
        <v>55</v>
      </c>
      <c r="D1746" s="2">
        <v>300000</v>
      </c>
      <c r="E1746" s="2">
        <f t="shared" si="43"/>
        <v>18480000</v>
      </c>
    </row>
    <row r="1747" spans="1:5" ht="11.25">
      <c r="A1747" s="27" t="s">
        <v>1283</v>
      </c>
      <c r="B1747" s="16" t="s">
        <v>1262</v>
      </c>
      <c r="C1747" s="14">
        <v>96</v>
      </c>
      <c r="D1747" s="2">
        <v>170000</v>
      </c>
      <c r="E1747" s="2">
        <f aca="true" t="shared" si="44" ref="E1747:E1812">(C1747*D1747)*1.12</f>
        <v>18278400</v>
      </c>
    </row>
    <row r="1748" spans="1:5" ht="11.25">
      <c r="A1748" s="27" t="s">
        <v>1284</v>
      </c>
      <c r="B1748" s="16" t="s">
        <v>116</v>
      </c>
      <c r="C1748" s="14">
        <v>50</v>
      </c>
      <c r="D1748" s="2">
        <v>500000</v>
      </c>
      <c r="E1748" s="2">
        <f t="shared" si="44"/>
        <v>28000000.000000004</v>
      </c>
    </row>
    <row r="1749" spans="1:5" ht="11.25">
      <c r="A1749" s="27" t="s">
        <v>1302</v>
      </c>
      <c r="B1749" s="16" t="s">
        <v>116</v>
      </c>
      <c r="C1749" s="14">
        <v>180</v>
      </c>
      <c r="D1749" s="2">
        <v>88000</v>
      </c>
      <c r="E1749" s="2">
        <f t="shared" si="44"/>
        <v>17740800</v>
      </c>
    </row>
    <row r="1750" spans="1:5" ht="11.25">
      <c r="A1750" s="27" t="s">
        <v>1269</v>
      </c>
      <c r="B1750" s="16" t="s">
        <v>1241</v>
      </c>
      <c r="C1750" s="14">
        <v>25</v>
      </c>
      <c r="D1750" s="2">
        <v>630000</v>
      </c>
      <c r="E1750" s="2">
        <f t="shared" si="44"/>
        <v>17640000</v>
      </c>
    </row>
    <row r="1751" spans="1:5" ht="11.25">
      <c r="A1751" s="27" t="s">
        <v>1284</v>
      </c>
      <c r="B1751" s="16" t="s">
        <v>116</v>
      </c>
      <c r="C1751" s="14">
        <v>45</v>
      </c>
      <c r="D1751" s="2">
        <v>500000</v>
      </c>
      <c r="E1751" s="2">
        <f t="shared" si="44"/>
        <v>25200000.000000004</v>
      </c>
    </row>
    <row r="1752" spans="1:5" ht="22.5">
      <c r="A1752" s="27" t="s">
        <v>1280</v>
      </c>
      <c r="B1752" s="16" t="s">
        <v>1262</v>
      </c>
      <c r="C1752" s="14">
        <v>195</v>
      </c>
      <c r="D1752" s="2">
        <v>80000</v>
      </c>
      <c r="E1752" s="2">
        <f t="shared" si="44"/>
        <v>17472000</v>
      </c>
    </row>
    <row r="1753" spans="1:5" ht="11.25">
      <c r="A1753" s="27" t="s">
        <v>1281</v>
      </c>
      <c r="B1753" s="16" t="s">
        <v>1241</v>
      </c>
      <c r="C1753" s="14">
        <v>84</v>
      </c>
      <c r="D1753" s="2">
        <v>185000</v>
      </c>
      <c r="E1753" s="2">
        <f t="shared" si="44"/>
        <v>17404800</v>
      </c>
    </row>
    <row r="1754" spans="1:5" ht="11.25">
      <c r="A1754" s="27" t="s">
        <v>1286</v>
      </c>
      <c r="B1754" s="16" t="s">
        <v>1287</v>
      </c>
      <c r="C1754" s="14">
        <v>207</v>
      </c>
      <c r="D1754" s="2">
        <v>75000</v>
      </c>
      <c r="E1754" s="2">
        <f t="shared" si="44"/>
        <v>17388000</v>
      </c>
    </row>
    <row r="1755" spans="1:5" ht="11.25">
      <c r="A1755" s="27" t="s">
        <v>1271</v>
      </c>
      <c r="B1755" s="16" t="s">
        <v>1262</v>
      </c>
      <c r="C1755" s="14">
        <v>192</v>
      </c>
      <c r="D1755" s="2">
        <v>80000</v>
      </c>
      <c r="E1755" s="2">
        <f t="shared" si="44"/>
        <v>17203200</v>
      </c>
    </row>
    <row r="1756" spans="1:5" ht="11.25">
      <c r="A1756" s="27" t="s">
        <v>1294</v>
      </c>
      <c r="B1756" s="16" t="s">
        <v>1262</v>
      </c>
      <c r="C1756" s="14">
        <v>1800</v>
      </c>
      <c r="D1756" s="2">
        <v>8500</v>
      </c>
      <c r="E1756" s="2">
        <f t="shared" si="44"/>
        <v>17136000</v>
      </c>
    </row>
    <row r="1757" spans="1:5" ht="11.25">
      <c r="A1757" s="27" t="s">
        <v>1274</v>
      </c>
      <c r="B1757" s="16" t="s">
        <v>58</v>
      </c>
      <c r="C1757" s="14">
        <v>4263</v>
      </c>
      <c r="D1757" s="2">
        <v>5000</v>
      </c>
      <c r="E1757" s="2">
        <f t="shared" si="44"/>
        <v>23872800.000000004</v>
      </c>
    </row>
    <row r="1758" spans="1:5" ht="11.25">
      <c r="A1758" s="27" t="s">
        <v>1303</v>
      </c>
      <c r="B1758" s="16" t="s">
        <v>187</v>
      </c>
      <c r="C1758" s="14">
        <v>57</v>
      </c>
      <c r="D1758" s="2">
        <v>260000</v>
      </c>
      <c r="E1758" s="2">
        <f t="shared" si="44"/>
        <v>16598400.000000002</v>
      </c>
    </row>
    <row r="1759" spans="1:5" ht="11.25">
      <c r="A1759" s="27" t="s">
        <v>1281</v>
      </c>
      <c r="B1759" s="16" t="s">
        <v>1241</v>
      </c>
      <c r="C1759" s="14">
        <v>80</v>
      </c>
      <c r="D1759" s="2">
        <v>185000</v>
      </c>
      <c r="E1759" s="2">
        <f t="shared" si="44"/>
        <v>16576000.000000002</v>
      </c>
    </row>
    <row r="1760" spans="1:5" ht="11.25">
      <c r="A1760" s="27" t="s">
        <v>1304</v>
      </c>
      <c r="B1760" s="16" t="s">
        <v>1241</v>
      </c>
      <c r="C1760" s="14">
        <v>50</v>
      </c>
      <c r="D1760" s="2">
        <v>300000</v>
      </c>
      <c r="E1760" s="2">
        <f t="shared" si="44"/>
        <v>16800000</v>
      </c>
    </row>
    <row r="1761" spans="1:5" ht="11.25">
      <c r="A1761" s="27" t="s">
        <v>1305</v>
      </c>
      <c r="B1761" s="16" t="s">
        <v>116</v>
      </c>
      <c r="C1761" s="14">
        <v>3600</v>
      </c>
      <c r="D1761" s="2">
        <v>4000</v>
      </c>
      <c r="E1761" s="2">
        <f t="shared" si="44"/>
        <v>16128000.000000002</v>
      </c>
    </row>
    <row r="1762" spans="1:5" ht="11.25">
      <c r="A1762" s="27" t="s">
        <v>1281</v>
      </c>
      <c r="B1762" s="16" t="s">
        <v>1241</v>
      </c>
      <c r="C1762" s="14">
        <v>80</v>
      </c>
      <c r="D1762" s="2">
        <v>185000</v>
      </c>
      <c r="E1762" s="2">
        <f t="shared" si="44"/>
        <v>16576000.000000002</v>
      </c>
    </row>
    <row r="1763" spans="1:5" ht="11.25">
      <c r="A1763" s="27" t="s">
        <v>1285</v>
      </c>
      <c r="B1763" s="16" t="s">
        <v>116</v>
      </c>
      <c r="C1763" s="14">
        <v>60</v>
      </c>
      <c r="D1763" s="2">
        <v>230000</v>
      </c>
      <c r="E1763" s="2">
        <f t="shared" si="44"/>
        <v>15456000.000000002</v>
      </c>
    </row>
    <row r="1764" spans="1:5" ht="11.25">
      <c r="A1764" s="27" t="s">
        <v>1270</v>
      </c>
      <c r="B1764" s="16" t="s">
        <v>116</v>
      </c>
      <c r="C1764" s="14">
        <v>195</v>
      </c>
      <c r="D1764" s="2">
        <v>70000</v>
      </c>
      <c r="E1764" s="2">
        <f t="shared" si="44"/>
        <v>15288000.000000002</v>
      </c>
    </row>
    <row r="1765" spans="1:5" ht="11.25">
      <c r="A1765" s="27" t="s">
        <v>1283</v>
      </c>
      <c r="B1765" s="16" t="s">
        <v>1262</v>
      </c>
      <c r="C1765" s="14">
        <v>80</v>
      </c>
      <c r="D1765" s="2">
        <v>170000</v>
      </c>
      <c r="E1765" s="2">
        <f t="shared" si="44"/>
        <v>15232000.000000002</v>
      </c>
    </row>
    <row r="1766" spans="1:5" ht="11.25">
      <c r="A1766" s="27" t="s">
        <v>1294</v>
      </c>
      <c r="B1766" s="16" t="s">
        <v>1262</v>
      </c>
      <c r="C1766" s="14">
        <v>1590</v>
      </c>
      <c r="D1766" s="2">
        <v>8500</v>
      </c>
      <c r="E1766" s="2">
        <f t="shared" si="44"/>
        <v>15136800.000000002</v>
      </c>
    </row>
    <row r="1767" spans="1:5" ht="11.25">
      <c r="A1767" s="27" t="s">
        <v>1306</v>
      </c>
      <c r="B1767" s="16" t="s">
        <v>116</v>
      </c>
      <c r="C1767" s="14">
        <v>135</v>
      </c>
      <c r="D1767" s="2">
        <v>100000</v>
      </c>
      <c r="E1767" s="2">
        <f t="shared" si="44"/>
        <v>15120000.000000002</v>
      </c>
    </row>
    <row r="1768" spans="1:5" ht="11.25">
      <c r="A1768" s="27" t="s">
        <v>1305</v>
      </c>
      <c r="B1768" s="16" t="s">
        <v>116</v>
      </c>
      <c r="C1768" s="14">
        <v>3312</v>
      </c>
      <c r="D1768" s="2">
        <v>4000</v>
      </c>
      <c r="E1768" s="2">
        <f t="shared" si="44"/>
        <v>14837760.000000002</v>
      </c>
    </row>
    <row r="1769" spans="1:5" ht="11.25">
      <c r="A1769" s="27" t="s">
        <v>1294</v>
      </c>
      <c r="B1769" s="16" t="s">
        <v>1262</v>
      </c>
      <c r="C1769" s="14">
        <v>1548</v>
      </c>
      <c r="D1769" s="2">
        <v>8500</v>
      </c>
      <c r="E1769" s="2">
        <f t="shared" si="44"/>
        <v>14736960.000000002</v>
      </c>
    </row>
    <row r="1770" spans="1:5" ht="11.25">
      <c r="A1770" s="27" t="s">
        <v>1307</v>
      </c>
      <c r="B1770" s="16" t="s">
        <v>187</v>
      </c>
      <c r="C1770" s="14">
        <v>40</v>
      </c>
      <c r="D1770" s="2">
        <v>500000</v>
      </c>
      <c r="E1770" s="2">
        <f t="shared" si="44"/>
        <v>22400000.000000004</v>
      </c>
    </row>
    <row r="1771" spans="1:5" ht="11.25">
      <c r="A1771" s="27" t="s">
        <v>1283</v>
      </c>
      <c r="B1771" s="16" t="s">
        <v>1262</v>
      </c>
      <c r="C1771" s="14">
        <v>80</v>
      </c>
      <c r="D1771" s="2">
        <v>170000</v>
      </c>
      <c r="E1771" s="2">
        <f t="shared" si="44"/>
        <v>15232000.000000002</v>
      </c>
    </row>
    <row r="1772" spans="1:5" ht="11.25">
      <c r="A1772" s="27" t="s">
        <v>1308</v>
      </c>
      <c r="B1772" s="16" t="s">
        <v>116</v>
      </c>
      <c r="C1772" s="14">
        <v>125</v>
      </c>
      <c r="D1772" s="2">
        <v>102000</v>
      </c>
      <c r="E1772" s="2">
        <f t="shared" si="44"/>
        <v>14280000.000000002</v>
      </c>
    </row>
    <row r="1773" spans="1:5" ht="11.25">
      <c r="A1773" s="27" t="s">
        <v>1283</v>
      </c>
      <c r="B1773" s="16" t="s">
        <v>1262</v>
      </c>
      <c r="C1773" s="14">
        <v>75</v>
      </c>
      <c r="D1773" s="2">
        <v>170000</v>
      </c>
      <c r="E1773" s="2">
        <f t="shared" si="44"/>
        <v>14280000.000000002</v>
      </c>
    </row>
    <row r="1774" spans="1:5" ht="11.25">
      <c r="A1774" s="27" t="s">
        <v>1279</v>
      </c>
      <c r="B1774" s="16" t="s">
        <v>1262</v>
      </c>
      <c r="C1774" s="14">
        <v>168</v>
      </c>
      <c r="D1774" s="2">
        <v>75000</v>
      </c>
      <c r="E1774" s="2">
        <f t="shared" si="44"/>
        <v>14112000.000000002</v>
      </c>
    </row>
    <row r="1775" spans="1:5" ht="11.25">
      <c r="A1775" s="27" t="s">
        <v>1270</v>
      </c>
      <c r="B1775" s="16" t="s">
        <v>116</v>
      </c>
      <c r="C1775" s="14">
        <v>180</v>
      </c>
      <c r="D1775" s="2">
        <v>70000</v>
      </c>
      <c r="E1775" s="2">
        <f t="shared" si="44"/>
        <v>14112000.000000002</v>
      </c>
    </row>
    <row r="1776" spans="1:5" ht="11.25">
      <c r="A1776" s="27" t="s">
        <v>1309</v>
      </c>
      <c r="B1776" s="16" t="s">
        <v>116</v>
      </c>
      <c r="C1776" s="14">
        <v>36</v>
      </c>
      <c r="D1776" s="2">
        <v>500000</v>
      </c>
      <c r="E1776" s="2">
        <f t="shared" si="44"/>
        <v>20160000.000000004</v>
      </c>
    </row>
    <row r="1777" spans="1:5" ht="11.25">
      <c r="A1777" s="27" t="s">
        <v>1281</v>
      </c>
      <c r="B1777" s="16" t="s">
        <v>1241</v>
      </c>
      <c r="C1777" s="14">
        <v>70</v>
      </c>
      <c r="D1777" s="2">
        <v>185000</v>
      </c>
      <c r="E1777" s="2">
        <f t="shared" si="44"/>
        <v>14504000.000000002</v>
      </c>
    </row>
    <row r="1778" spans="1:5" ht="11.25">
      <c r="A1778" s="27" t="s">
        <v>1310</v>
      </c>
      <c r="B1778" s="16" t="s">
        <v>1262</v>
      </c>
      <c r="C1778" s="14">
        <v>72</v>
      </c>
      <c r="D1778" s="2">
        <v>170000</v>
      </c>
      <c r="E1778" s="2">
        <f t="shared" si="44"/>
        <v>13708800.000000002</v>
      </c>
    </row>
    <row r="1779" spans="1:5" ht="11.25">
      <c r="A1779" s="27" t="s">
        <v>1311</v>
      </c>
      <c r="B1779" s="16" t="s">
        <v>187</v>
      </c>
      <c r="C1779" s="14">
        <v>50</v>
      </c>
      <c r="D1779" s="2">
        <v>250000</v>
      </c>
      <c r="E1779" s="2">
        <f t="shared" si="44"/>
        <v>14000000.000000002</v>
      </c>
    </row>
    <row r="1780" spans="1:5" ht="11.25">
      <c r="A1780" s="27" t="s">
        <v>1312</v>
      </c>
      <c r="B1780" s="16" t="s">
        <v>1262</v>
      </c>
      <c r="C1780" s="14">
        <v>135</v>
      </c>
      <c r="D1780" s="2">
        <v>90000</v>
      </c>
      <c r="E1780" s="2">
        <f t="shared" si="44"/>
        <v>13608000.000000002</v>
      </c>
    </row>
    <row r="1781" spans="1:5" ht="11.25">
      <c r="A1781" s="27" t="s">
        <v>1313</v>
      </c>
      <c r="B1781" s="16" t="s">
        <v>116</v>
      </c>
      <c r="C1781" s="14">
        <v>3</v>
      </c>
      <c r="D1781" s="2">
        <v>4000000</v>
      </c>
      <c r="E1781" s="2">
        <f t="shared" si="44"/>
        <v>13440000.000000002</v>
      </c>
    </row>
    <row r="1782" spans="1:5" ht="11.25">
      <c r="A1782" s="27" t="s">
        <v>1283</v>
      </c>
      <c r="B1782" s="16" t="s">
        <v>1262</v>
      </c>
      <c r="C1782" s="14">
        <v>70</v>
      </c>
      <c r="D1782" s="2">
        <v>170000</v>
      </c>
      <c r="E1782" s="2">
        <f t="shared" si="44"/>
        <v>13328000.000000002</v>
      </c>
    </row>
    <row r="1783" spans="1:5" ht="11.25">
      <c r="A1783" s="27" t="s">
        <v>1286</v>
      </c>
      <c r="B1783" s="16" t="s">
        <v>1287</v>
      </c>
      <c r="C1783" s="14">
        <v>159</v>
      </c>
      <c r="D1783" s="2">
        <v>75000</v>
      </c>
      <c r="E1783" s="2">
        <f t="shared" si="44"/>
        <v>13356000.000000002</v>
      </c>
    </row>
    <row r="1784" spans="1:5" ht="11.25">
      <c r="A1784" s="27" t="s">
        <v>1292</v>
      </c>
      <c r="B1784" s="16" t="s">
        <v>1262</v>
      </c>
      <c r="C1784" s="14">
        <v>60</v>
      </c>
      <c r="D1784" s="2">
        <v>200000</v>
      </c>
      <c r="E1784" s="2">
        <f t="shared" si="44"/>
        <v>13440000.000000002</v>
      </c>
    </row>
    <row r="1785" spans="1:5" ht="11.25">
      <c r="A1785" s="27" t="s">
        <v>1283</v>
      </c>
      <c r="B1785" s="16" t="s">
        <v>1262</v>
      </c>
      <c r="C1785" s="14">
        <v>70</v>
      </c>
      <c r="D1785" s="2">
        <v>170000</v>
      </c>
      <c r="E1785" s="2">
        <f t="shared" si="44"/>
        <v>13328000.000000002</v>
      </c>
    </row>
    <row r="1786" spans="1:5" ht="22.5">
      <c r="A1786" s="27" t="s">
        <v>1314</v>
      </c>
      <c r="B1786" s="16" t="s">
        <v>1240</v>
      </c>
      <c r="C1786" s="14">
        <v>45</v>
      </c>
      <c r="D1786" s="2">
        <v>250000</v>
      </c>
      <c r="E1786" s="2">
        <f t="shared" si="44"/>
        <v>12600000.000000002</v>
      </c>
    </row>
    <row r="1787" spans="1:5" ht="11.25">
      <c r="A1787" s="27" t="s">
        <v>1294</v>
      </c>
      <c r="B1787" s="16" t="s">
        <v>1262</v>
      </c>
      <c r="C1787" s="14">
        <v>1320</v>
      </c>
      <c r="D1787" s="2">
        <v>8500</v>
      </c>
      <c r="E1787" s="2">
        <f t="shared" si="44"/>
        <v>12566400.000000002</v>
      </c>
    </row>
    <row r="1788" spans="1:5" ht="11.25">
      <c r="A1788" s="27" t="s">
        <v>1269</v>
      </c>
      <c r="B1788" s="16" t="s">
        <v>1241</v>
      </c>
      <c r="C1788" s="14">
        <v>20</v>
      </c>
      <c r="D1788" s="2">
        <v>630000</v>
      </c>
      <c r="E1788" s="2">
        <f t="shared" si="44"/>
        <v>14112000.000000002</v>
      </c>
    </row>
    <row r="1789" spans="1:5" ht="11.25">
      <c r="A1789" s="27" t="s">
        <v>1281</v>
      </c>
      <c r="B1789" s="16" t="s">
        <v>1241</v>
      </c>
      <c r="C1789" s="14">
        <v>60</v>
      </c>
      <c r="D1789" s="2">
        <v>185000</v>
      </c>
      <c r="E1789" s="2">
        <f t="shared" si="44"/>
        <v>12432000.000000002</v>
      </c>
    </row>
    <row r="1790" spans="1:5" ht="11.25">
      <c r="A1790" s="27" t="s">
        <v>1290</v>
      </c>
      <c r="B1790" s="16" t="s">
        <v>1262</v>
      </c>
      <c r="C1790" s="14">
        <v>60</v>
      </c>
      <c r="D1790" s="2">
        <v>180000</v>
      </c>
      <c r="E1790" s="2">
        <f t="shared" si="44"/>
        <v>12096000.000000002</v>
      </c>
    </row>
    <row r="1791" spans="1:5" ht="11.25">
      <c r="A1791" s="27" t="s">
        <v>1292</v>
      </c>
      <c r="B1791" s="16" t="s">
        <v>1262</v>
      </c>
      <c r="C1791" s="14">
        <v>54</v>
      </c>
      <c r="D1791" s="2">
        <v>200000</v>
      </c>
      <c r="E1791" s="2">
        <f t="shared" si="44"/>
        <v>12096000.000000002</v>
      </c>
    </row>
    <row r="1792" spans="1:5" ht="11.25">
      <c r="A1792" s="27" t="s">
        <v>1315</v>
      </c>
      <c r="B1792" s="16" t="s">
        <v>116</v>
      </c>
      <c r="C1792" s="14">
        <v>150</v>
      </c>
      <c r="D1792" s="2">
        <v>70000</v>
      </c>
      <c r="E1792" s="2">
        <f t="shared" si="44"/>
        <v>11760000.000000002</v>
      </c>
    </row>
    <row r="1793" spans="1:5" ht="11.25">
      <c r="A1793" s="27" t="s">
        <v>1270</v>
      </c>
      <c r="B1793" s="16" t="s">
        <v>116</v>
      </c>
      <c r="C1793" s="14">
        <v>150</v>
      </c>
      <c r="D1793" s="2">
        <v>70000</v>
      </c>
      <c r="E1793" s="2">
        <f t="shared" si="44"/>
        <v>11760000.000000002</v>
      </c>
    </row>
    <row r="1794" spans="1:5" ht="11.25">
      <c r="A1794" s="27" t="s">
        <v>1316</v>
      </c>
      <c r="B1794" s="16" t="s">
        <v>1262</v>
      </c>
      <c r="C1794" s="14">
        <v>42</v>
      </c>
      <c r="D1794" s="2">
        <v>250000</v>
      </c>
      <c r="E1794" s="2">
        <f t="shared" si="44"/>
        <v>11760000.000000002</v>
      </c>
    </row>
    <row r="1795" spans="1:5" ht="11.25">
      <c r="A1795" s="27" t="s">
        <v>1269</v>
      </c>
      <c r="B1795" s="16" t="s">
        <v>1241</v>
      </c>
      <c r="C1795" s="14">
        <v>20</v>
      </c>
      <c r="D1795" s="2">
        <v>630000</v>
      </c>
      <c r="E1795" s="2">
        <f t="shared" si="44"/>
        <v>14112000.000000002</v>
      </c>
    </row>
    <row r="1796" spans="1:5" ht="22.5">
      <c r="A1796" s="27" t="s">
        <v>1280</v>
      </c>
      <c r="B1796" s="16" t="s">
        <v>1262</v>
      </c>
      <c r="C1796" s="14">
        <v>129</v>
      </c>
      <c r="D1796" s="2">
        <v>80000</v>
      </c>
      <c r="E1796" s="2">
        <f t="shared" si="44"/>
        <v>11558400.000000002</v>
      </c>
    </row>
    <row r="1797" spans="1:5" ht="11.25">
      <c r="A1797" s="27" t="s">
        <v>1317</v>
      </c>
      <c r="B1797" s="16" t="s">
        <v>1262</v>
      </c>
      <c r="C1797" s="14">
        <v>250</v>
      </c>
      <c r="D1797" s="2">
        <v>40000</v>
      </c>
      <c r="E1797" s="2">
        <f t="shared" si="44"/>
        <v>11200000.000000002</v>
      </c>
    </row>
    <row r="1798" spans="1:5" ht="11.25">
      <c r="A1798" s="27" t="s">
        <v>1317</v>
      </c>
      <c r="B1798" s="16" t="s">
        <v>1262</v>
      </c>
      <c r="C1798" s="14">
        <v>246</v>
      </c>
      <c r="D1798" s="2">
        <v>40000</v>
      </c>
      <c r="E1798" s="2">
        <f t="shared" si="44"/>
        <v>11020800.000000002</v>
      </c>
    </row>
    <row r="1799" spans="1:5" ht="11.25">
      <c r="A1799" s="27" t="s">
        <v>1281</v>
      </c>
      <c r="B1799" s="16" t="s">
        <v>1241</v>
      </c>
      <c r="C1799" s="14">
        <v>53</v>
      </c>
      <c r="D1799" s="2">
        <v>185000</v>
      </c>
      <c r="E1799" s="2">
        <f t="shared" si="44"/>
        <v>10981600.000000002</v>
      </c>
    </row>
    <row r="1800" spans="1:5" ht="11.25">
      <c r="A1800" s="27" t="s">
        <v>1294</v>
      </c>
      <c r="B1800" s="16" t="s">
        <v>1262</v>
      </c>
      <c r="C1800" s="14">
        <v>1152</v>
      </c>
      <c r="D1800" s="2">
        <v>8500</v>
      </c>
      <c r="E1800" s="2">
        <f t="shared" si="44"/>
        <v>10967040.000000002</v>
      </c>
    </row>
    <row r="1801" spans="1:5" ht="11.25">
      <c r="A1801" s="27" t="s">
        <v>1283</v>
      </c>
      <c r="B1801" s="16" t="s">
        <v>1262</v>
      </c>
      <c r="C1801" s="14">
        <v>60</v>
      </c>
      <c r="D1801" s="2">
        <v>170000</v>
      </c>
      <c r="E1801" s="2">
        <f t="shared" si="44"/>
        <v>11424000.000000002</v>
      </c>
    </row>
    <row r="1802" spans="1:5" ht="11.25">
      <c r="A1802" s="27" t="s">
        <v>1292</v>
      </c>
      <c r="B1802" s="16" t="s">
        <v>1262</v>
      </c>
      <c r="C1802" s="14">
        <v>50</v>
      </c>
      <c r="D1802" s="2">
        <v>200000</v>
      </c>
      <c r="E1802" s="2">
        <f t="shared" si="44"/>
        <v>11200000.000000002</v>
      </c>
    </row>
    <row r="1803" spans="1:5" ht="11.25">
      <c r="A1803" s="27" t="s">
        <v>1318</v>
      </c>
      <c r="B1803" s="16" t="s">
        <v>116</v>
      </c>
      <c r="C1803" s="14">
        <v>156</v>
      </c>
      <c r="D1803" s="2">
        <v>60000</v>
      </c>
      <c r="E1803" s="2">
        <f t="shared" si="44"/>
        <v>10483200.000000002</v>
      </c>
    </row>
    <row r="1804" spans="1:5" ht="11.25">
      <c r="A1804" s="27" t="s">
        <v>1281</v>
      </c>
      <c r="B1804" s="16" t="s">
        <v>1241</v>
      </c>
      <c r="C1804" s="14">
        <v>50</v>
      </c>
      <c r="D1804" s="2">
        <v>185000</v>
      </c>
      <c r="E1804" s="2">
        <f t="shared" si="44"/>
        <v>10360000.000000002</v>
      </c>
    </row>
    <row r="1805" spans="1:5" ht="11.25">
      <c r="A1805" s="27" t="s">
        <v>1304</v>
      </c>
      <c r="B1805" s="16" t="s">
        <v>1241</v>
      </c>
      <c r="C1805" s="14">
        <v>30</v>
      </c>
      <c r="D1805" s="2">
        <v>300000</v>
      </c>
      <c r="E1805" s="2">
        <f t="shared" si="44"/>
        <v>10080000.000000002</v>
      </c>
    </row>
    <row r="1806" spans="1:5" ht="11.25">
      <c r="A1806" s="27" t="s">
        <v>1286</v>
      </c>
      <c r="B1806" s="16" t="s">
        <v>1287</v>
      </c>
      <c r="C1806" s="14">
        <v>120</v>
      </c>
      <c r="D1806" s="2">
        <v>75000</v>
      </c>
      <c r="E1806" s="2">
        <f t="shared" si="44"/>
        <v>10080000.000000002</v>
      </c>
    </row>
    <row r="1807" spans="1:5" ht="11.25">
      <c r="A1807" s="27" t="s">
        <v>1269</v>
      </c>
      <c r="B1807" s="16" t="s">
        <v>1241</v>
      </c>
      <c r="C1807" s="14">
        <v>15</v>
      </c>
      <c r="D1807" s="2">
        <v>630000</v>
      </c>
      <c r="E1807" s="2">
        <f t="shared" si="44"/>
        <v>10584000.000000002</v>
      </c>
    </row>
    <row r="1808" spans="1:5" ht="11.25">
      <c r="A1808" s="27" t="s">
        <v>1294</v>
      </c>
      <c r="B1808" s="16" t="s">
        <v>1262</v>
      </c>
      <c r="C1808" s="14">
        <v>1053</v>
      </c>
      <c r="D1808" s="2">
        <v>8500</v>
      </c>
      <c r="E1808" s="2">
        <f t="shared" si="44"/>
        <v>10024560.000000002</v>
      </c>
    </row>
    <row r="1809" spans="1:5" ht="11.25">
      <c r="A1809" s="27" t="s">
        <v>1304</v>
      </c>
      <c r="B1809" s="16" t="s">
        <v>1241</v>
      </c>
      <c r="C1809" s="14">
        <v>29</v>
      </c>
      <c r="D1809" s="2">
        <v>300000</v>
      </c>
      <c r="E1809" s="2">
        <f t="shared" si="44"/>
        <v>9744000</v>
      </c>
    </row>
    <row r="1810" spans="1:5" ht="11.25">
      <c r="A1810" s="27" t="s">
        <v>1269</v>
      </c>
      <c r="B1810" s="16" t="s">
        <v>1241</v>
      </c>
      <c r="C1810" s="14">
        <v>15</v>
      </c>
      <c r="D1810" s="2">
        <v>630000</v>
      </c>
      <c r="E1810" s="2">
        <f t="shared" si="44"/>
        <v>10584000.000000002</v>
      </c>
    </row>
    <row r="1811" spans="1:5" s="4" customFormat="1" ht="12" customHeight="1">
      <c r="A1811" s="30" t="s">
        <v>1319</v>
      </c>
      <c r="B1811" s="17"/>
      <c r="C1811" s="15"/>
      <c r="D1811" s="1"/>
      <c r="E1811" s="1">
        <f>SUM(E1812:E1912)</f>
        <v>1851744081.6000004</v>
      </c>
    </row>
    <row r="1812" spans="1:5" ht="22.5">
      <c r="A1812" s="27" t="s">
        <v>1320</v>
      </c>
      <c r="B1812" s="16" t="str">
        <f>'[1]Инструменты и Непроизв мат'!D4738</f>
        <v>п/м</v>
      </c>
      <c r="C1812" s="2">
        <v>50</v>
      </c>
      <c r="D1812" s="2">
        <v>2600000</v>
      </c>
      <c r="E1812" s="2">
        <f t="shared" si="44"/>
        <v>145600000</v>
      </c>
    </row>
    <row r="1813" spans="1:5" ht="11.25">
      <c r="A1813" s="27" t="s">
        <v>1321</v>
      </c>
      <c r="B1813" s="16" t="str">
        <f>'[1]Инструменты и Непроизв мат'!D4739</f>
        <v>штук</v>
      </c>
      <c r="C1813" s="2">
        <v>4</v>
      </c>
      <c r="D1813" s="2">
        <v>33855000</v>
      </c>
      <c r="E1813" s="2">
        <f aca="true" t="shared" si="45" ref="E1813:E1876">(C1813*D1813)*1.12</f>
        <v>151670400</v>
      </c>
    </row>
    <row r="1814" spans="1:5" ht="11.25">
      <c r="A1814" s="27" t="s">
        <v>1322</v>
      </c>
      <c r="B1814" s="16" t="str">
        <f>'[1]Инструменты и Непроизв мат'!D4740</f>
        <v>штук</v>
      </c>
      <c r="C1814" s="2">
        <v>21</v>
      </c>
      <c r="D1814" s="2">
        <v>3350000</v>
      </c>
      <c r="E1814" s="2">
        <f t="shared" si="45"/>
        <v>78792000.00000001</v>
      </c>
    </row>
    <row r="1815" spans="1:5" ht="11.25">
      <c r="A1815" s="27" t="s">
        <v>1323</v>
      </c>
      <c r="B1815" s="16" t="str">
        <f>'[1]Инструменты и Непроизв мат'!D4741</f>
        <v>штук</v>
      </c>
      <c r="C1815" s="2">
        <v>12</v>
      </c>
      <c r="D1815" s="2">
        <v>5750000</v>
      </c>
      <c r="E1815" s="2">
        <f t="shared" si="45"/>
        <v>77280000</v>
      </c>
    </row>
    <row r="1816" spans="1:5" ht="11.25">
      <c r="A1816" s="27" t="s">
        <v>1324</v>
      </c>
      <c r="B1816" s="16" t="str">
        <f>'[1]Инструменты и Непроизв мат'!D4742</f>
        <v>штук</v>
      </c>
      <c r="C1816" s="2">
        <v>15.75</v>
      </c>
      <c r="D1816" s="2">
        <v>3650000</v>
      </c>
      <c r="E1816" s="2">
        <f t="shared" si="45"/>
        <v>64386000.00000001</v>
      </c>
    </row>
    <row r="1817" spans="1:5" ht="11.25">
      <c r="A1817" s="27" t="s">
        <v>1325</v>
      </c>
      <c r="B1817" s="16" t="str">
        <f>'[1]Инструменты и Непроизв мат'!D4744</f>
        <v>п/м</v>
      </c>
      <c r="C1817" s="2">
        <v>125</v>
      </c>
      <c r="D1817" s="2">
        <v>397600</v>
      </c>
      <c r="E1817" s="2">
        <f t="shared" si="45"/>
        <v>55664000.00000001</v>
      </c>
    </row>
    <row r="1818" spans="1:5" ht="11.25">
      <c r="A1818" s="27" t="s">
        <v>1326</v>
      </c>
      <c r="B1818" s="16" t="str">
        <f>'[1]Инструменты и Непроизв мат'!D4746</f>
        <v>штук</v>
      </c>
      <c r="C1818" s="2">
        <v>7</v>
      </c>
      <c r="D1818" s="2">
        <v>5115000</v>
      </c>
      <c r="E1818" s="2">
        <f t="shared" si="45"/>
        <v>40101600.00000001</v>
      </c>
    </row>
    <row r="1819" spans="1:5" ht="11.25">
      <c r="A1819" s="27" t="s">
        <v>1327</v>
      </c>
      <c r="B1819" s="16" t="str">
        <f>'[1]Инструменты и Непроизв мат'!D4747</f>
        <v>п/м</v>
      </c>
      <c r="C1819" s="2">
        <v>200</v>
      </c>
      <c r="D1819" s="2">
        <v>190160</v>
      </c>
      <c r="E1819" s="2">
        <f t="shared" si="45"/>
        <v>42595840.00000001</v>
      </c>
    </row>
    <row r="1820" spans="1:5" ht="11.25">
      <c r="A1820" s="27" t="s">
        <v>1328</v>
      </c>
      <c r="B1820" s="16" t="str">
        <f>'[1]Инструменты и Непроизв мат'!D4748</f>
        <v>штук</v>
      </c>
      <c r="C1820" s="2">
        <v>18.75</v>
      </c>
      <c r="D1820" s="2">
        <v>2000000</v>
      </c>
      <c r="E1820" s="2">
        <f t="shared" si="45"/>
        <v>42000000.00000001</v>
      </c>
    </row>
    <row r="1821" spans="1:5" ht="11.25">
      <c r="A1821" s="27" t="s">
        <v>1329</v>
      </c>
      <c r="B1821" s="16" t="str">
        <f>'[1]Инструменты и Непроизв мат'!D4749</f>
        <v>штук</v>
      </c>
      <c r="C1821" s="2">
        <v>7</v>
      </c>
      <c r="D1821" s="2">
        <v>4856000</v>
      </c>
      <c r="E1821" s="2">
        <f t="shared" si="45"/>
        <v>38071040</v>
      </c>
    </row>
    <row r="1822" spans="1:5" ht="11.25">
      <c r="A1822" s="27" t="s">
        <v>1330</v>
      </c>
      <c r="B1822" s="16" t="str">
        <f>'[1]Инструменты и Непроизв мат'!D4750</f>
        <v>штук</v>
      </c>
      <c r="C1822" s="2">
        <v>7</v>
      </c>
      <c r="D1822" s="2">
        <v>5245000</v>
      </c>
      <c r="E1822" s="2">
        <f t="shared" si="45"/>
        <v>41120800.00000001</v>
      </c>
    </row>
    <row r="1823" spans="1:5" ht="11.25">
      <c r="A1823" s="27" t="s">
        <v>1331</v>
      </c>
      <c r="B1823" s="16" t="str">
        <f>'[1]Инструменты и Непроизв мат'!D4751</f>
        <v>штук</v>
      </c>
      <c r="C1823" s="2">
        <v>7</v>
      </c>
      <c r="D1823" s="2">
        <v>4500000</v>
      </c>
      <c r="E1823" s="2">
        <f t="shared" si="45"/>
        <v>35280000</v>
      </c>
    </row>
    <row r="1824" spans="1:5" ht="11.25">
      <c r="A1824" s="27" t="s">
        <v>1332</v>
      </c>
      <c r="B1824" s="16" t="str">
        <f>'[1]Инструменты и Непроизв мат'!D4752</f>
        <v>п/м</v>
      </c>
      <c r="C1824" s="2">
        <v>100</v>
      </c>
      <c r="D1824" s="2">
        <v>326300</v>
      </c>
      <c r="E1824" s="2">
        <f t="shared" si="45"/>
        <v>36545600</v>
      </c>
    </row>
    <row r="1825" spans="1:5" ht="11.25">
      <c r="A1825" s="27" t="s">
        <v>1333</v>
      </c>
      <c r="B1825" s="16" t="str">
        <f>'[1]Инструменты и Непроизв мат'!D4753</f>
        <v>кг</v>
      </c>
      <c r="C1825" s="2">
        <v>62</v>
      </c>
      <c r="D1825" s="2">
        <v>403000</v>
      </c>
      <c r="E1825" s="2">
        <f t="shared" si="45"/>
        <v>27984320.000000004</v>
      </c>
    </row>
    <row r="1826" spans="1:5" ht="11.25">
      <c r="A1826" s="27" t="s">
        <v>1334</v>
      </c>
      <c r="B1826" s="16" t="str">
        <f>'[1]Инструменты и Непроизв мат'!D4754</f>
        <v>штук</v>
      </c>
      <c r="C1826" s="2">
        <v>12</v>
      </c>
      <c r="D1826" s="2">
        <v>2170000</v>
      </c>
      <c r="E1826" s="2">
        <f t="shared" si="45"/>
        <v>29164800.000000004</v>
      </c>
    </row>
    <row r="1827" spans="1:5" ht="11.25">
      <c r="A1827" s="27" t="s">
        <v>1335</v>
      </c>
      <c r="B1827" s="16" t="str">
        <f>'[1]Инструменты и Непроизв мат'!D4755</f>
        <v>штук</v>
      </c>
      <c r="C1827" s="2">
        <v>8</v>
      </c>
      <c r="D1827" s="2">
        <v>3230000</v>
      </c>
      <c r="E1827" s="2">
        <f t="shared" si="45"/>
        <v>28940800.000000004</v>
      </c>
    </row>
    <row r="1828" spans="1:5" ht="11.25">
      <c r="A1828" s="27" t="s">
        <v>1336</v>
      </c>
      <c r="B1828" s="16" t="str">
        <f>'[1]Инструменты и Непроизв мат'!D4756</f>
        <v>штук</v>
      </c>
      <c r="C1828" s="2">
        <v>10</v>
      </c>
      <c r="D1828" s="2">
        <v>2200000</v>
      </c>
      <c r="E1828" s="2">
        <f t="shared" si="45"/>
        <v>24640000.000000004</v>
      </c>
    </row>
    <row r="1829" spans="1:5" ht="11.25">
      <c r="A1829" s="27" t="s">
        <v>1337</v>
      </c>
      <c r="B1829" s="16" t="str">
        <f>'[1]Инструменты и Непроизв мат'!D4757</f>
        <v>п/м</v>
      </c>
      <c r="C1829" s="2">
        <v>200</v>
      </c>
      <c r="D1829" s="2">
        <v>102300</v>
      </c>
      <c r="E1829" s="2">
        <f t="shared" si="45"/>
        <v>22915200.000000004</v>
      </c>
    </row>
    <row r="1830" spans="1:5" ht="11.25">
      <c r="A1830" s="27" t="s">
        <v>1338</v>
      </c>
      <c r="B1830" s="16" t="str">
        <f>'[1]Инструменты и Непроизв мат'!D4758</f>
        <v>штук</v>
      </c>
      <c r="C1830" s="2">
        <v>10</v>
      </c>
      <c r="D1830" s="2">
        <v>1925000</v>
      </c>
      <c r="E1830" s="2">
        <f t="shared" si="45"/>
        <v>21560000.000000004</v>
      </c>
    </row>
    <row r="1831" spans="1:5" ht="11.25">
      <c r="A1831" s="27" t="s">
        <v>1339</v>
      </c>
      <c r="B1831" s="16" t="str">
        <f>'[1]Инструменты и Непроизв мат'!D4759</f>
        <v>штук</v>
      </c>
      <c r="C1831" s="2">
        <v>7</v>
      </c>
      <c r="D1831" s="2">
        <v>2845000</v>
      </c>
      <c r="E1831" s="2">
        <f t="shared" si="45"/>
        <v>22304800.000000004</v>
      </c>
    </row>
    <row r="1832" spans="1:5" ht="11.25">
      <c r="A1832" s="27" t="s">
        <v>1340</v>
      </c>
      <c r="B1832" s="16" t="str">
        <f>'[1]Инструменты и Непроизв мат'!D4760</f>
        <v>штук</v>
      </c>
      <c r="C1832" s="2">
        <v>50</v>
      </c>
      <c r="D1832" s="2">
        <v>369900</v>
      </c>
      <c r="E1832" s="2">
        <f t="shared" si="45"/>
        <v>20714400.000000004</v>
      </c>
    </row>
    <row r="1833" spans="1:5" ht="11.25">
      <c r="A1833" s="27" t="s">
        <v>1341</v>
      </c>
      <c r="B1833" s="16" t="str">
        <f>'[1]Инструменты и Непроизв мат'!D4761</f>
        <v>штук</v>
      </c>
      <c r="C1833" s="2">
        <v>63</v>
      </c>
      <c r="D1833" s="2">
        <v>283100</v>
      </c>
      <c r="E1833" s="2">
        <f t="shared" si="45"/>
        <v>19975536.000000004</v>
      </c>
    </row>
    <row r="1834" spans="1:5" ht="11.25">
      <c r="A1834" s="27" t="s">
        <v>1342</v>
      </c>
      <c r="B1834" s="16" t="str">
        <f>'[1]Инструменты и Непроизв мат'!D4762</f>
        <v>штук</v>
      </c>
      <c r="C1834" s="2">
        <v>10</v>
      </c>
      <c r="D1834" s="2">
        <v>1750000</v>
      </c>
      <c r="E1834" s="2">
        <f t="shared" si="45"/>
        <v>19600000.000000004</v>
      </c>
    </row>
    <row r="1835" spans="1:5" ht="11.25">
      <c r="A1835" s="27" t="s">
        <v>1343</v>
      </c>
      <c r="B1835" s="16" t="str">
        <f>'[1]Инструменты и Непроизв мат'!D4763</f>
        <v>штук</v>
      </c>
      <c r="C1835" s="2">
        <v>23</v>
      </c>
      <c r="D1835" s="2">
        <v>760790</v>
      </c>
      <c r="E1835" s="2">
        <f t="shared" si="45"/>
        <v>19597950.400000002</v>
      </c>
    </row>
    <row r="1836" spans="1:5" ht="11.25">
      <c r="A1836" s="27" t="s">
        <v>1344</v>
      </c>
      <c r="B1836" s="16" t="str">
        <f>'[1]Инструменты и Непроизв мат'!D4764</f>
        <v>п/м</v>
      </c>
      <c r="C1836" s="2">
        <v>100</v>
      </c>
      <c r="D1836" s="2">
        <v>168300</v>
      </c>
      <c r="E1836" s="2">
        <f t="shared" si="45"/>
        <v>18849600</v>
      </c>
    </row>
    <row r="1837" spans="1:5" ht="11.25">
      <c r="A1837" s="27" t="s">
        <v>1345</v>
      </c>
      <c r="B1837" s="16" t="str">
        <f>'[1]Инструменты и Непроизв мат'!D4765</f>
        <v>штук</v>
      </c>
      <c r="C1837" s="2">
        <v>38</v>
      </c>
      <c r="D1837" s="2">
        <v>436200</v>
      </c>
      <c r="E1837" s="2">
        <f t="shared" si="45"/>
        <v>18564672</v>
      </c>
    </row>
    <row r="1838" spans="1:5" ht="11.25">
      <c r="A1838" s="27" t="s">
        <v>1346</v>
      </c>
      <c r="B1838" s="16" t="str">
        <f>'[1]Инструменты и Непроизв мат'!D4766</f>
        <v>Шт</v>
      </c>
      <c r="C1838" s="2">
        <v>8</v>
      </c>
      <c r="D1838" s="2">
        <v>1950000</v>
      </c>
      <c r="E1838" s="2">
        <f t="shared" si="45"/>
        <v>17472000</v>
      </c>
    </row>
    <row r="1839" spans="1:5" ht="11.25">
      <c r="A1839" s="27" t="s">
        <v>1347</v>
      </c>
      <c r="B1839" s="16" t="str">
        <f>'[1]Инструменты и Непроизв мат'!D4767</f>
        <v>Шт</v>
      </c>
      <c r="C1839" s="2">
        <v>10</v>
      </c>
      <c r="D1839" s="2">
        <v>1550000</v>
      </c>
      <c r="E1839" s="2">
        <f t="shared" si="45"/>
        <v>17360000</v>
      </c>
    </row>
    <row r="1840" spans="1:5" ht="11.25">
      <c r="A1840" s="27" t="s">
        <v>1348</v>
      </c>
      <c r="B1840" s="16" t="str">
        <f>'[1]Инструменты и Непроизв мат'!D4768</f>
        <v>штук</v>
      </c>
      <c r="C1840" s="2">
        <v>3</v>
      </c>
      <c r="D1840" s="2">
        <v>5950000</v>
      </c>
      <c r="E1840" s="2">
        <f t="shared" si="45"/>
        <v>19992000.000000004</v>
      </c>
    </row>
    <row r="1841" spans="1:5" ht="11.25">
      <c r="A1841" s="27" t="s">
        <v>1349</v>
      </c>
      <c r="B1841" s="16" t="str">
        <f>'[1]Инструменты и Непроизв мат'!D4769</f>
        <v>штук</v>
      </c>
      <c r="C1841" s="2">
        <v>37</v>
      </c>
      <c r="D1841" s="2">
        <v>396100</v>
      </c>
      <c r="E1841" s="2">
        <f t="shared" si="45"/>
        <v>16414384.000000002</v>
      </c>
    </row>
    <row r="1842" spans="1:5" ht="11.25">
      <c r="A1842" s="27" t="s">
        <v>1350</v>
      </c>
      <c r="B1842" s="16" t="str">
        <f>'[1]Инструменты и Непроизв мат'!D4770</f>
        <v>п/м</v>
      </c>
      <c r="C1842" s="2">
        <v>50</v>
      </c>
      <c r="D1842" s="2">
        <v>296300</v>
      </c>
      <c r="E1842" s="2">
        <f t="shared" si="45"/>
        <v>16592800.000000002</v>
      </c>
    </row>
    <row r="1843" spans="1:5" ht="11.25">
      <c r="A1843" s="27" t="s">
        <v>1327</v>
      </c>
      <c r="B1843" s="16" t="str">
        <f>'[1]Инструменты и Непроизв мат'!D4771</f>
        <v>п/м</v>
      </c>
      <c r="C1843" s="2">
        <v>75</v>
      </c>
      <c r="D1843" s="2">
        <v>190160</v>
      </c>
      <c r="E1843" s="2">
        <f t="shared" si="45"/>
        <v>15973440.000000002</v>
      </c>
    </row>
    <row r="1844" spans="1:5" ht="11.25">
      <c r="A1844" s="27" t="s">
        <v>1351</v>
      </c>
      <c r="B1844" s="16" t="str">
        <f>'[1]Инструменты и Непроизв мат'!D4772</f>
        <v>штук</v>
      </c>
      <c r="C1844" s="2">
        <v>42</v>
      </c>
      <c r="D1844" s="2">
        <v>318600</v>
      </c>
      <c r="E1844" s="2">
        <f t="shared" si="45"/>
        <v>14986944.000000002</v>
      </c>
    </row>
    <row r="1845" spans="1:5" ht="11.25">
      <c r="A1845" s="27" t="s">
        <v>1352</v>
      </c>
      <c r="B1845" s="16" t="str">
        <f>'[1]Инструменты и Непроизв мат'!D4773</f>
        <v>метр</v>
      </c>
      <c r="C1845" s="2">
        <v>50</v>
      </c>
      <c r="D1845" s="2">
        <v>256800</v>
      </c>
      <c r="E1845" s="2">
        <f t="shared" si="45"/>
        <v>14380800.000000002</v>
      </c>
    </row>
    <row r="1846" spans="1:5" ht="11.25">
      <c r="A1846" s="27" t="s">
        <v>1353</v>
      </c>
      <c r="B1846" s="16" t="str">
        <f>'[1]Инструменты и Непроизв мат'!D4774</f>
        <v>метр</v>
      </c>
      <c r="C1846" s="2">
        <v>50</v>
      </c>
      <c r="D1846" s="2">
        <v>250000</v>
      </c>
      <c r="E1846" s="2">
        <f t="shared" si="45"/>
        <v>14000000.000000002</v>
      </c>
    </row>
    <row r="1847" spans="1:5" ht="22.5">
      <c r="A1847" s="27" t="s">
        <v>1354</v>
      </c>
      <c r="B1847" s="16" t="str">
        <f>'[1]Инструменты и Непроизв мат'!D4775</f>
        <v>штук</v>
      </c>
      <c r="C1847" s="2">
        <v>5</v>
      </c>
      <c r="D1847" s="2">
        <v>2350000</v>
      </c>
      <c r="E1847" s="2">
        <f t="shared" si="45"/>
        <v>13160000.000000002</v>
      </c>
    </row>
    <row r="1848" spans="1:5" ht="11.25">
      <c r="A1848" s="27" t="s">
        <v>1355</v>
      </c>
      <c r="B1848" s="16" t="str">
        <f>'[1]Инструменты и Непроизв мат'!D4776</f>
        <v>п/м</v>
      </c>
      <c r="C1848" s="2">
        <v>25</v>
      </c>
      <c r="D1848" s="2">
        <v>451605</v>
      </c>
      <c r="E1848" s="2">
        <f t="shared" si="45"/>
        <v>12644940.000000002</v>
      </c>
    </row>
    <row r="1849" spans="1:5" ht="11.25">
      <c r="A1849" s="27" t="s">
        <v>1356</v>
      </c>
      <c r="B1849" s="16" t="str">
        <f>'[1]Инструменты и Непроизв мат'!D4777</f>
        <v>п/м</v>
      </c>
      <c r="C1849" s="2">
        <v>100</v>
      </c>
      <c r="D1849" s="2">
        <v>106785</v>
      </c>
      <c r="E1849" s="2">
        <f t="shared" si="45"/>
        <v>11959920.000000002</v>
      </c>
    </row>
    <row r="1850" spans="1:5" ht="11.25">
      <c r="A1850" s="27" t="s">
        <v>1337</v>
      </c>
      <c r="B1850" s="16" t="str">
        <f>'[1]Инструменты и Непроизв мат'!D4779</f>
        <v>п/м</v>
      </c>
      <c r="C1850" s="2">
        <v>100</v>
      </c>
      <c r="D1850" s="2">
        <v>102300</v>
      </c>
      <c r="E1850" s="2">
        <f t="shared" si="45"/>
        <v>11457600.000000002</v>
      </c>
    </row>
    <row r="1851" spans="1:5" ht="11.25">
      <c r="A1851" s="27" t="s">
        <v>1357</v>
      </c>
      <c r="B1851" s="16" t="str">
        <f>'[1]Инструменты и Непроизв мат'!D4780</f>
        <v>кг</v>
      </c>
      <c r="C1851" s="2">
        <v>25</v>
      </c>
      <c r="D1851" s="2">
        <v>403000</v>
      </c>
      <c r="E1851" s="2">
        <f t="shared" si="45"/>
        <v>11284000.000000002</v>
      </c>
    </row>
    <row r="1852" spans="1:5" ht="11.25">
      <c r="A1852" s="27" t="s">
        <v>1338</v>
      </c>
      <c r="B1852" s="16" t="str">
        <f>'[1]Инструменты и Непроизв мат'!D4781</f>
        <v>штук</v>
      </c>
      <c r="C1852" s="2">
        <v>5</v>
      </c>
      <c r="D1852" s="2">
        <v>1925000</v>
      </c>
      <c r="E1852" s="2">
        <f t="shared" si="45"/>
        <v>10780000.000000002</v>
      </c>
    </row>
    <row r="1853" spans="1:5" ht="11.25">
      <c r="A1853" s="27" t="s">
        <v>1358</v>
      </c>
      <c r="B1853" s="16" t="str">
        <f>'[1]Инструменты и Непроизв мат'!D4782</f>
        <v>штук</v>
      </c>
      <c r="C1853" s="2">
        <v>5</v>
      </c>
      <c r="D1853" s="2">
        <v>1878000</v>
      </c>
      <c r="E1853" s="2">
        <f t="shared" si="45"/>
        <v>10516800.000000002</v>
      </c>
    </row>
    <row r="1854" spans="1:5" ht="11.25">
      <c r="A1854" s="27" t="s">
        <v>1359</v>
      </c>
      <c r="B1854" s="16" t="str">
        <f>'[1]Инструменты и Непроизв мат'!D4783</f>
        <v>штук</v>
      </c>
      <c r="C1854" s="2">
        <v>27</v>
      </c>
      <c r="D1854" s="2">
        <v>341160</v>
      </c>
      <c r="E1854" s="2">
        <f t="shared" si="45"/>
        <v>10316678.4</v>
      </c>
    </row>
    <row r="1855" spans="1:5" ht="11.25">
      <c r="A1855" s="27" t="s">
        <v>1342</v>
      </c>
      <c r="B1855" s="16" t="str">
        <f>'[1]Инструменты и Непроизв мат'!D4784</f>
        <v>штук</v>
      </c>
      <c r="C1855" s="2">
        <v>5</v>
      </c>
      <c r="D1855" s="2">
        <v>1750000</v>
      </c>
      <c r="E1855" s="2">
        <f t="shared" si="45"/>
        <v>9800000.000000002</v>
      </c>
    </row>
    <row r="1856" spans="1:5" ht="11.25">
      <c r="A1856" s="27" t="s">
        <v>1360</v>
      </c>
      <c r="B1856" s="16" t="str">
        <f>'[1]Инструменты и Непроизв мат'!D4785</f>
        <v>п/м</v>
      </c>
      <c r="C1856" s="2">
        <v>450</v>
      </c>
      <c r="D1856" s="2">
        <v>19350</v>
      </c>
      <c r="E1856" s="2">
        <f t="shared" si="45"/>
        <v>9752400</v>
      </c>
    </row>
    <row r="1857" spans="1:5" ht="11.25">
      <c r="A1857" s="27" t="s">
        <v>1361</v>
      </c>
      <c r="B1857" s="16" t="str">
        <f>'[1]Инструменты и Непроизв мат'!D4786</f>
        <v>штук</v>
      </c>
      <c r="C1857" s="2">
        <v>8</v>
      </c>
      <c r="D1857" s="2">
        <v>1120300</v>
      </c>
      <c r="E1857" s="2">
        <f t="shared" si="45"/>
        <v>10037888.000000002</v>
      </c>
    </row>
    <row r="1858" spans="1:5" ht="11.25">
      <c r="A1858" s="27" t="s">
        <v>1362</v>
      </c>
      <c r="B1858" s="16" t="str">
        <f>'[1]Инструменты и Непроизв мат'!D4787</f>
        <v>п/м</v>
      </c>
      <c r="C1858" s="2">
        <v>22</v>
      </c>
      <c r="D1858" s="2">
        <v>369300</v>
      </c>
      <c r="E1858" s="2">
        <f t="shared" si="45"/>
        <v>9099552</v>
      </c>
    </row>
    <row r="1859" spans="1:5" ht="11.25">
      <c r="A1859" s="27" t="s">
        <v>1363</v>
      </c>
      <c r="B1859" s="16" t="str">
        <f>'[1]Инструменты и Непроизв мат'!D4788</f>
        <v>п/м</v>
      </c>
      <c r="C1859" s="2">
        <v>160</v>
      </c>
      <c r="D1859" s="2">
        <v>50680</v>
      </c>
      <c r="E1859" s="2">
        <f t="shared" si="45"/>
        <v>9081856</v>
      </c>
    </row>
    <row r="1860" spans="1:5" ht="11.25">
      <c r="A1860" s="27" t="s">
        <v>1364</v>
      </c>
      <c r="B1860" s="16" t="str">
        <f>'[1]Инструменты и Непроизв мат'!D4790</f>
        <v>п/м</v>
      </c>
      <c r="C1860" s="2">
        <v>100</v>
      </c>
      <c r="D1860" s="2">
        <v>82160</v>
      </c>
      <c r="E1860" s="2">
        <f t="shared" si="45"/>
        <v>9201920</v>
      </c>
    </row>
    <row r="1861" spans="1:5" ht="11.25">
      <c r="A1861" s="27" t="s">
        <v>1365</v>
      </c>
      <c r="B1861" s="16" t="str">
        <f>'[1]Инструменты и Непроизв мат'!D4791</f>
        <v>п/м</v>
      </c>
      <c r="C1861" s="2">
        <v>50</v>
      </c>
      <c r="D1861" s="2">
        <v>163200</v>
      </c>
      <c r="E1861" s="2">
        <f t="shared" si="45"/>
        <v>9139200</v>
      </c>
    </row>
    <row r="1862" spans="1:5" ht="11.25">
      <c r="A1862" s="27" t="s">
        <v>1327</v>
      </c>
      <c r="B1862" s="16" t="str">
        <f>'[1]Инструменты и Непроизв мат'!D4792</f>
        <v>п/м</v>
      </c>
      <c r="C1862" s="2">
        <v>42</v>
      </c>
      <c r="D1862" s="2">
        <v>190160</v>
      </c>
      <c r="E1862" s="2">
        <f t="shared" si="45"/>
        <v>8945126.4</v>
      </c>
    </row>
    <row r="1863" spans="1:5" ht="11.25">
      <c r="A1863" s="27" t="s">
        <v>1330</v>
      </c>
      <c r="B1863" s="16" t="str">
        <f>'[1]Инструменты и Непроизв мат'!D4793</f>
        <v>штук</v>
      </c>
      <c r="C1863" s="2">
        <v>20</v>
      </c>
      <c r="D1863" s="2">
        <v>5245000</v>
      </c>
      <c r="E1863" s="2">
        <f t="shared" si="45"/>
        <v>117488000.00000001</v>
      </c>
    </row>
    <row r="1864" spans="1:5" ht="11.25">
      <c r="A1864" s="27" t="s">
        <v>1366</v>
      </c>
      <c r="B1864" s="16" t="str">
        <f>'[1]Инструменты и Непроизв мат'!D4794</f>
        <v>п/м</v>
      </c>
      <c r="C1864" s="2">
        <v>25</v>
      </c>
      <c r="D1864" s="2">
        <v>311400</v>
      </c>
      <c r="E1864" s="2">
        <f t="shared" si="45"/>
        <v>8719200</v>
      </c>
    </row>
    <row r="1865" spans="1:5" ht="11.25">
      <c r="A1865" s="27" t="s">
        <v>1337</v>
      </c>
      <c r="B1865" s="16" t="str">
        <f>'[1]Инструменты и Непроизв мат'!D4795</f>
        <v>п/м</v>
      </c>
      <c r="C1865" s="2">
        <v>75</v>
      </c>
      <c r="D1865" s="2">
        <v>102300</v>
      </c>
      <c r="E1865" s="2">
        <f t="shared" si="45"/>
        <v>8593200</v>
      </c>
    </row>
    <row r="1866" spans="1:5" ht="11.25">
      <c r="A1866" s="27" t="s">
        <v>1367</v>
      </c>
      <c r="B1866" s="16" t="str">
        <f>'[1]Инструменты и Непроизв мат'!D4796</f>
        <v>п/м</v>
      </c>
      <c r="C1866" s="2">
        <v>20</v>
      </c>
      <c r="D1866" s="2">
        <v>378000</v>
      </c>
      <c r="E1866" s="2">
        <f t="shared" si="45"/>
        <v>8467200</v>
      </c>
    </row>
    <row r="1867" spans="1:5" ht="11.25">
      <c r="A1867" s="27" t="s">
        <v>1368</v>
      </c>
      <c r="B1867" s="16" t="str">
        <f>'[1]Инструменты и Непроизв мат'!D4797</f>
        <v>п/м</v>
      </c>
      <c r="C1867" s="2">
        <v>25</v>
      </c>
      <c r="D1867" s="2">
        <v>296300</v>
      </c>
      <c r="E1867" s="2">
        <f t="shared" si="45"/>
        <v>8296400.000000001</v>
      </c>
    </row>
    <row r="1868" spans="1:5" ht="11.25">
      <c r="A1868" s="27" t="s">
        <v>1369</v>
      </c>
      <c r="B1868" s="16" t="str">
        <f>'[1]Инструменты и Непроизв мат'!D4798</f>
        <v>Шт</v>
      </c>
      <c r="C1868" s="2">
        <v>20</v>
      </c>
      <c r="D1868" s="2">
        <v>362160</v>
      </c>
      <c r="E1868" s="2">
        <f t="shared" si="45"/>
        <v>8112384.000000001</v>
      </c>
    </row>
    <row r="1869" spans="1:5" ht="11.25">
      <c r="A1869" s="27" t="s">
        <v>1370</v>
      </c>
      <c r="B1869" s="16" t="str">
        <f>'[1]Инструменты и Непроизв мат'!D4799</f>
        <v>штук</v>
      </c>
      <c r="C1869" s="2">
        <v>25</v>
      </c>
      <c r="D1869" s="2">
        <v>246300</v>
      </c>
      <c r="E1869" s="2">
        <f t="shared" si="45"/>
        <v>6896400.000000001</v>
      </c>
    </row>
    <row r="1870" spans="1:5" ht="11.25">
      <c r="A1870" s="27" t="s">
        <v>1331</v>
      </c>
      <c r="B1870" s="16" t="str">
        <f>'[1]Инструменты и Непроизв мат'!D4800</f>
        <v>штук</v>
      </c>
      <c r="C1870" s="2">
        <v>2</v>
      </c>
      <c r="D1870" s="2">
        <v>4500000</v>
      </c>
      <c r="E1870" s="2">
        <f t="shared" si="45"/>
        <v>10080000.000000002</v>
      </c>
    </row>
    <row r="1871" spans="1:5" ht="11.25">
      <c r="A1871" s="27" t="s">
        <v>1371</v>
      </c>
      <c r="B1871" s="16" t="str">
        <f>'[1]Инструменты и Непроизв мат'!D4801</f>
        <v>штук</v>
      </c>
      <c r="C1871" s="2">
        <v>4</v>
      </c>
      <c r="D1871" s="2">
        <v>1796100</v>
      </c>
      <c r="E1871" s="2">
        <f t="shared" si="45"/>
        <v>8046528.000000001</v>
      </c>
    </row>
    <row r="1872" spans="1:5" ht="11.25">
      <c r="A1872" s="27" t="s">
        <v>1350</v>
      </c>
      <c r="B1872" s="16" t="str">
        <f>'[1]Инструменты и Непроизв мат'!D4802</f>
        <v>п/м</v>
      </c>
      <c r="C1872" s="2">
        <v>22</v>
      </c>
      <c r="D1872" s="2">
        <v>296300</v>
      </c>
      <c r="E1872" s="2">
        <f t="shared" si="45"/>
        <v>7300832.000000001</v>
      </c>
    </row>
    <row r="1873" spans="1:5" ht="11.25">
      <c r="A1873" s="27" t="s">
        <v>1372</v>
      </c>
      <c r="B1873" s="16" t="str">
        <f>'[1]Инструменты и Непроизв мат'!D4803</f>
        <v>п/м</v>
      </c>
      <c r="C1873" s="2">
        <v>150</v>
      </c>
      <c r="D1873" s="2">
        <v>42500</v>
      </c>
      <c r="E1873" s="2">
        <f t="shared" si="45"/>
        <v>7140000.000000001</v>
      </c>
    </row>
    <row r="1874" spans="1:5" ht="11.25">
      <c r="A1874" s="27" t="s">
        <v>1373</v>
      </c>
      <c r="B1874" s="16" t="str">
        <f>'[1]Инструменты и Непроизв мат'!D4804</f>
        <v>штук</v>
      </c>
      <c r="C1874" s="2">
        <v>20</v>
      </c>
      <c r="D1874" s="2">
        <v>301300</v>
      </c>
      <c r="E1874" s="2">
        <f t="shared" si="45"/>
        <v>6749120.000000001</v>
      </c>
    </row>
    <row r="1875" spans="1:5" ht="11.25">
      <c r="A1875" s="27" t="s">
        <v>1350</v>
      </c>
      <c r="B1875" s="16" t="str">
        <f>'[1]Инструменты и Непроизв мат'!D4805</f>
        <v>п/м</v>
      </c>
      <c r="C1875" s="2">
        <v>20</v>
      </c>
      <c r="D1875" s="2">
        <v>296300</v>
      </c>
      <c r="E1875" s="2">
        <f t="shared" si="45"/>
        <v>6637120.000000001</v>
      </c>
    </row>
    <row r="1876" spans="1:5" ht="11.25">
      <c r="A1876" s="27" t="s">
        <v>1374</v>
      </c>
      <c r="B1876" s="16" t="str">
        <f>'[1]Инструменты и Непроизв мат'!D4806</f>
        <v>Шт</v>
      </c>
      <c r="C1876" s="2">
        <v>5</v>
      </c>
      <c r="D1876" s="2">
        <v>1160300</v>
      </c>
      <c r="E1876" s="2">
        <f t="shared" si="45"/>
        <v>6497680.000000001</v>
      </c>
    </row>
    <row r="1877" spans="1:5" ht="11.25">
      <c r="A1877" s="27" t="s">
        <v>1375</v>
      </c>
      <c r="B1877" s="16" t="str">
        <f>'[1]Инструменты и Непроизв мат'!D4807</f>
        <v>п/м</v>
      </c>
      <c r="C1877" s="2">
        <v>125</v>
      </c>
      <c r="D1877" s="2">
        <v>45600</v>
      </c>
      <c r="E1877" s="2">
        <f aca="true" t="shared" si="46" ref="E1877:E1940">(C1877*D1877)*1.12</f>
        <v>6384000.000000001</v>
      </c>
    </row>
    <row r="1878" spans="1:5" ht="11.25">
      <c r="A1878" s="27" t="s">
        <v>1356</v>
      </c>
      <c r="B1878" s="16" t="str">
        <f>'[1]Инструменты и Непроизв мат'!D4808</f>
        <v>п/м</v>
      </c>
      <c r="C1878" s="2">
        <v>50</v>
      </c>
      <c r="D1878" s="2">
        <v>106785</v>
      </c>
      <c r="E1878" s="2">
        <f t="shared" si="46"/>
        <v>5979960.000000001</v>
      </c>
    </row>
    <row r="1879" spans="1:5" ht="11.25">
      <c r="A1879" s="27" t="s">
        <v>1376</v>
      </c>
      <c r="B1879" s="16" t="str">
        <f>'[1]Инструменты и Непроизв мат'!D4809</f>
        <v>п/м</v>
      </c>
      <c r="C1879" s="2">
        <v>250</v>
      </c>
      <c r="D1879" s="2">
        <v>21300</v>
      </c>
      <c r="E1879" s="2">
        <f t="shared" si="46"/>
        <v>5964000.000000001</v>
      </c>
    </row>
    <row r="1880" spans="1:5" ht="11.25">
      <c r="A1880" s="27" t="s">
        <v>1372</v>
      </c>
      <c r="B1880" s="16" t="str">
        <f>'[1]Инструменты и Непроизв мат'!D4810</f>
        <v>п/м</v>
      </c>
      <c r="C1880" s="2">
        <v>125</v>
      </c>
      <c r="D1880" s="2">
        <v>42500</v>
      </c>
      <c r="E1880" s="2">
        <f t="shared" si="46"/>
        <v>5950000.000000001</v>
      </c>
    </row>
    <row r="1881" spans="1:5" ht="11.25">
      <c r="A1881" s="27" t="s">
        <v>1377</v>
      </c>
      <c r="B1881" s="16" t="str">
        <f>'[1]Инструменты и Непроизв мат'!D4811</f>
        <v>п/м</v>
      </c>
      <c r="C1881" s="2">
        <v>300</v>
      </c>
      <c r="D1881" s="2">
        <v>17600</v>
      </c>
      <c r="E1881" s="2">
        <f t="shared" si="46"/>
        <v>5913600.000000001</v>
      </c>
    </row>
    <row r="1882" spans="1:5" ht="11.25">
      <c r="A1882" s="27" t="s">
        <v>1337</v>
      </c>
      <c r="B1882" s="16" t="str">
        <f>'[1]Инструменты и Непроизв мат'!D4812</f>
        <v>п/м</v>
      </c>
      <c r="C1882" s="2">
        <v>50</v>
      </c>
      <c r="D1882" s="2">
        <v>102300</v>
      </c>
      <c r="E1882" s="2">
        <f t="shared" si="46"/>
        <v>5728800.000000001</v>
      </c>
    </row>
    <row r="1883" spans="1:5" ht="11.25">
      <c r="A1883" s="27" t="s">
        <v>1363</v>
      </c>
      <c r="B1883" s="16" t="str">
        <f>'[1]Инструменты и Непроизв мат'!D4813</f>
        <v>п/м</v>
      </c>
      <c r="C1883" s="2">
        <v>100</v>
      </c>
      <c r="D1883" s="2">
        <v>50680</v>
      </c>
      <c r="E1883" s="2">
        <f t="shared" si="46"/>
        <v>5676160.000000001</v>
      </c>
    </row>
    <row r="1884" spans="1:5" ht="11.25">
      <c r="A1884" s="27" t="s">
        <v>1363</v>
      </c>
      <c r="B1884" s="16" t="str">
        <f>'[1]Инструменты и Непроизв мат'!D4814</f>
        <v>п/м</v>
      </c>
      <c r="C1884" s="2">
        <v>100</v>
      </c>
      <c r="D1884" s="2">
        <v>50680</v>
      </c>
      <c r="E1884" s="2">
        <f t="shared" si="46"/>
        <v>5676160.000000001</v>
      </c>
    </row>
    <row r="1885" spans="1:5" ht="11.25">
      <c r="A1885" s="27" t="s">
        <v>1378</v>
      </c>
      <c r="B1885" s="16" t="str">
        <f>'[1]Инструменты и Непроизв мат'!D4815</f>
        <v>штук</v>
      </c>
      <c r="C1885" s="2">
        <v>12</v>
      </c>
      <c r="D1885" s="2">
        <v>406700</v>
      </c>
      <c r="E1885" s="2">
        <f t="shared" si="46"/>
        <v>5466048.000000001</v>
      </c>
    </row>
    <row r="1886" spans="1:5" ht="22.5">
      <c r="A1886" s="27" t="s">
        <v>1379</v>
      </c>
      <c r="B1886" s="16" t="str">
        <f>'[1]Инструменты и Непроизв мат'!D4816</f>
        <v>Шт</v>
      </c>
      <c r="C1886" s="2">
        <v>20</v>
      </c>
      <c r="D1886" s="2">
        <v>243000</v>
      </c>
      <c r="E1886" s="2">
        <f t="shared" si="46"/>
        <v>5443200.000000001</v>
      </c>
    </row>
    <row r="1887" spans="1:5" ht="11.25">
      <c r="A1887" s="27" t="s">
        <v>1360</v>
      </c>
      <c r="B1887" s="16" t="str">
        <f>'[1]Инструменты и Непроизв мат'!D4817</f>
        <v>п/м</v>
      </c>
      <c r="C1887" s="2">
        <v>250</v>
      </c>
      <c r="D1887" s="2">
        <v>19350</v>
      </c>
      <c r="E1887" s="2">
        <f t="shared" si="46"/>
        <v>5418000.000000001</v>
      </c>
    </row>
    <row r="1888" spans="1:5" ht="11.25">
      <c r="A1888" s="27" t="s">
        <v>1327</v>
      </c>
      <c r="B1888" s="16" t="str">
        <f>'[1]Инструменты и Непроизв мат'!D4819</f>
        <v>п/м</v>
      </c>
      <c r="C1888" s="2">
        <v>25</v>
      </c>
      <c r="D1888" s="2">
        <v>190160</v>
      </c>
      <c r="E1888" s="2">
        <f t="shared" si="46"/>
        <v>5324480.000000001</v>
      </c>
    </row>
    <row r="1889" spans="1:5" ht="11.25">
      <c r="A1889" s="27" t="s">
        <v>1380</v>
      </c>
      <c r="B1889" s="16" t="str">
        <f>'[1]Инструменты и Непроизв мат'!D4820</f>
        <v>штук</v>
      </c>
      <c r="C1889" s="2">
        <v>8</v>
      </c>
      <c r="D1889" s="2">
        <v>629120</v>
      </c>
      <c r="E1889" s="2">
        <f t="shared" si="46"/>
        <v>5636915.2</v>
      </c>
    </row>
    <row r="1890" spans="1:5" ht="11.25">
      <c r="A1890" s="27" t="s">
        <v>1381</v>
      </c>
      <c r="B1890" s="16" t="str">
        <f>'[1]Инструменты и Непроизв мат'!D4821</f>
        <v>п/м</v>
      </c>
      <c r="C1890" s="2">
        <v>12</v>
      </c>
      <c r="D1890" s="2">
        <v>367330</v>
      </c>
      <c r="E1890" s="2">
        <f t="shared" si="46"/>
        <v>4936915.2</v>
      </c>
    </row>
    <row r="1891" spans="1:5" ht="11.25">
      <c r="A1891" s="27" t="s">
        <v>1382</v>
      </c>
      <c r="B1891" s="16" t="str">
        <f>'[1]Инструменты и Непроизв мат'!D4824</f>
        <v>п/м</v>
      </c>
      <c r="C1891" s="2">
        <v>10</v>
      </c>
      <c r="D1891" s="2">
        <v>437000</v>
      </c>
      <c r="E1891" s="2">
        <f t="shared" si="46"/>
        <v>4894400</v>
      </c>
    </row>
    <row r="1892" spans="1:5" ht="11.25">
      <c r="A1892" s="27" t="s">
        <v>1364</v>
      </c>
      <c r="B1892" s="16" t="str">
        <f>'[1]Инструменты и Непроизв мат'!D4826</f>
        <v>п/м</v>
      </c>
      <c r="C1892" s="2">
        <v>50</v>
      </c>
      <c r="D1892" s="2">
        <v>82160</v>
      </c>
      <c r="E1892" s="2">
        <f t="shared" si="46"/>
        <v>4600960</v>
      </c>
    </row>
    <row r="1893" spans="1:5" ht="11.25">
      <c r="A1893" s="27" t="s">
        <v>1383</v>
      </c>
      <c r="B1893" s="16" t="str">
        <f>'[1]Инструменты и Непроизв мат'!D4827</f>
        <v>штук</v>
      </c>
      <c r="C1893" s="2">
        <v>5</v>
      </c>
      <c r="D1893" s="2">
        <v>810900</v>
      </c>
      <c r="E1893" s="2">
        <f t="shared" si="46"/>
        <v>4541040</v>
      </c>
    </row>
    <row r="1894" spans="1:5" ht="11.25">
      <c r="A1894" s="27" t="s">
        <v>1384</v>
      </c>
      <c r="B1894" s="16" t="str">
        <f>'[1]Инструменты и Непроизв мат'!D4829</f>
        <v>штук</v>
      </c>
      <c r="C1894" s="2">
        <v>15</v>
      </c>
      <c r="D1894" s="2">
        <v>267160</v>
      </c>
      <c r="E1894" s="2">
        <f t="shared" si="46"/>
        <v>4488288</v>
      </c>
    </row>
    <row r="1895" spans="1:5" ht="11.25">
      <c r="A1895" s="27" t="s">
        <v>1385</v>
      </c>
      <c r="B1895" s="16" t="str">
        <f>'[1]Инструменты и Непроизв мат'!D4830</f>
        <v>п/м</v>
      </c>
      <c r="C1895" s="2">
        <v>80</v>
      </c>
      <c r="D1895" s="2">
        <v>45600</v>
      </c>
      <c r="E1895" s="2">
        <f t="shared" si="46"/>
        <v>4085760.0000000005</v>
      </c>
    </row>
    <row r="1896" spans="1:5" ht="11.25">
      <c r="A1896" s="27" t="s">
        <v>1386</v>
      </c>
      <c r="B1896" s="16" t="str">
        <f>'[1]Инструменты и Непроизв мат'!D4831</f>
        <v>м</v>
      </c>
      <c r="C1896" s="2">
        <v>300</v>
      </c>
      <c r="D1896" s="2">
        <v>13090</v>
      </c>
      <c r="E1896" s="2">
        <f t="shared" si="46"/>
        <v>4398240</v>
      </c>
    </row>
    <row r="1897" spans="1:5" ht="11.25">
      <c r="A1897" s="27" t="s">
        <v>1337</v>
      </c>
      <c r="B1897" s="16" t="str">
        <f>'[1]Инструменты и Непроизв мат'!D4832</f>
        <v>п/м</v>
      </c>
      <c r="C1897" s="2">
        <v>35</v>
      </c>
      <c r="D1897" s="2">
        <v>102300</v>
      </c>
      <c r="E1897" s="2">
        <f t="shared" si="46"/>
        <v>4010160.0000000005</v>
      </c>
    </row>
    <row r="1898" spans="1:5" ht="11.25">
      <c r="A1898" s="27" t="s">
        <v>1376</v>
      </c>
      <c r="B1898" s="16" t="str">
        <f>'[1]Инструменты и Непроизв мат'!D4833</f>
        <v>п/м</v>
      </c>
      <c r="C1898" s="2">
        <v>175</v>
      </c>
      <c r="D1898" s="2">
        <v>21300</v>
      </c>
      <c r="E1898" s="2">
        <f t="shared" si="46"/>
        <v>4174800.0000000005</v>
      </c>
    </row>
    <row r="1899" spans="1:5" ht="11.25">
      <c r="A1899" s="27" t="s">
        <v>1350</v>
      </c>
      <c r="B1899" s="16" t="str">
        <f>'[1]Инструменты и Непроизв мат'!D4834</f>
        <v>п/м</v>
      </c>
      <c r="C1899" s="2">
        <v>12</v>
      </c>
      <c r="D1899" s="2">
        <v>296300</v>
      </c>
      <c r="E1899" s="2">
        <f t="shared" si="46"/>
        <v>3982272.0000000005</v>
      </c>
    </row>
    <row r="1900" spans="1:5" ht="11.25">
      <c r="A1900" s="27" t="s">
        <v>1359</v>
      </c>
      <c r="B1900" s="16" t="str">
        <f>'[1]Инструменты и Непроизв мат'!D4836</f>
        <v>штук</v>
      </c>
      <c r="C1900" s="2">
        <v>10</v>
      </c>
      <c r="D1900" s="2">
        <v>341160</v>
      </c>
      <c r="E1900" s="2">
        <f t="shared" si="46"/>
        <v>3820992.0000000005</v>
      </c>
    </row>
    <row r="1901" spans="1:5" ht="11.25">
      <c r="A1901" s="27" t="s">
        <v>1387</v>
      </c>
      <c r="B1901" s="16" t="str">
        <f>'[1]Инструменты и Непроизв мат'!D4837</f>
        <v>п/м</v>
      </c>
      <c r="C1901" s="2">
        <v>5</v>
      </c>
      <c r="D1901" s="2">
        <v>687225</v>
      </c>
      <c r="E1901" s="2">
        <f t="shared" si="46"/>
        <v>3848460.0000000005</v>
      </c>
    </row>
    <row r="1902" spans="1:5" ht="11.25">
      <c r="A1902" s="27" t="s">
        <v>1375</v>
      </c>
      <c r="B1902" s="16" t="str">
        <f>'[1]Инструменты и Непроизв мат'!D4839</f>
        <v>п/м</v>
      </c>
      <c r="C1902" s="2">
        <v>75</v>
      </c>
      <c r="D1902" s="2">
        <v>45600</v>
      </c>
      <c r="E1902" s="2">
        <f t="shared" si="46"/>
        <v>3830400.0000000005</v>
      </c>
    </row>
    <row r="1903" spans="1:5" ht="11.25">
      <c r="A1903" s="27" t="s">
        <v>1359</v>
      </c>
      <c r="B1903" s="16" t="str">
        <f>'[1]Инструменты и Непроизв мат'!D4840</f>
        <v>штук</v>
      </c>
      <c r="C1903" s="2">
        <v>10</v>
      </c>
      <c r="D1903" s="2">
        <v>341160</v>
      </c>
      <c r="E1903" s="2">
        <f t="shared" si="46"/>
        <v>3820992.0000000005</v>
      </c>
    </row>
    <row r="1904" spans="1:5" ht="11.25">
      <c r="A1904" s="27" t="s">
        <v>1388</v>
      </c>
      <c r="B1904" s="16" t="str">
        <f>'[1]Инструменты и Непроизв мат'!D4841</f>
        <v>Шт</v>
      </c>
      <c r="C1904" s="2">
        <v>10</v>
      </c>
      <c r="D1904" s="2">
        <v>341110</v>
      </c>
      <c r="E1904" s="2">
        <f t="shared" si="46"/>
        <v>3820432.0000000005</v>
      </c>
    </row>
    <row r="1905" spans="1:5" ht="11.25">
      <c r="A1905" s="27" t="s">
        <v>1360</v>
      </c>
      <c r="B1905" s="16" t="str">
        <f>'[1]Инструменты и Непроизв мат'!D4842</f>
        <v>п/м</v>
      </c>
      <c r="C1905" s="2">
        <v>175</v>
      </c>
      <c r="D1905" s="2">
        <v>19350</v>
      </c>
      <c r="E1905" s="2">
        <f t="shared" si="46"/>
        <v>3792600.0000000005</v>
      </c>
    </row>
    <row r="1906" spans="1:5" ht="22.5">
      <c r="A1906" s="27" t="s">
        <v>1389</v>
      </c>
      <c r="B1906" s="16" t="str">
        <f>'[1]Инструменты и Непроизв мат'!D4843</f>
        <v>ПМ</v>
      </c>
      <c r="C1906" s="2">
        <v>250</v>
      </c>
      <c r="D1906" s="2">
        <v>13090</v>
      </c>
      <c r="E1906" s="2">
        <f t="shared" si="46"/>
        <v>3665200.0000000005</v>
      </c>
    </row>
    <row r="1907" spans="1:5" ht="11.25">
      <c r="A1907" s="27" t="s">
        <v>1364</v>
      </c>
      <c r="B1907" s="16" t="str">
        <f>'[1]Инструменты и Непроизв мат'!D4847</f>
        <v>п/м</v>
      </c>
      <c r="C1907" s="2">
        <v>37</v>
      </c>
      <c r="D1907" s="2">
        <v>82160</v>
      </c>
      <c r="E1907" s="2">
        <f t="shared" si="46"/>
        <v>3404710.4000000004</v>
      </c>
    </row>
    <row r="1908" spans="1:5" ht="22.5">
      <c r="A1908" s="27" t="s">
        <v>1390</v>
      </c>
      <c r="B1908" s="16" t="str">
        <f>'[1]Инструменты и Непроизв мат'!D4852</f>
        <v>Шт</v>
      </c>
      <c r="C1908" s="2">
        <v>5</v>
      </c>
      <c r="D1908" s="2">
        <v>527600</v>
      </c>
      <c r="E1908" s="2">
        <f t="shared" si="46"/>
        <v>2954560.0000000005</v>
      </c>
    </row>
    <row r="1909" spans="1:5" ht="11.25">
      <c r="A1909" s="27" t="s">
        <v>1326</v>
      </c>
      <c r="B1909" s="16" t="str">
        <f>'[1]Инструменты и Непроизв мат'!D4854</f>
        <v>штук</v>
      </c>
      <c r="C1909" s="2">
        <v>2</v>
      </c>
      <c r="D1909" s="2">
        <v>5115000</v>
      </c>
      <c r="E1909" s="2">
        <f t="shared" si="46"/>
        <v>11457600.000000002</v>
      </c>
    </row>
    <row r="1910" spans="1:5" ht="11.25">
      <c r="A1910" s="27" t="s">
        <v>1337</v>
      </c>
      <c r="B1910" s="16" t="str">
        <f>'[1]Инструменты и Непроизв мат'!D4855</f>
        <v>п/м</v>
      </c>
      <c r="C1910" s="2">
        <v>25</v>
      </c>
      <c r="D1910" s="2">
        <v>102300</v>
      </c>
      <c r="E1910" s="2">
        <f t="shared" si="46"/>
        <v>2864400.0000000005</v>
      </c>
    </row>
    <row r="1911" spans="1:5" ht="11.25">
      <c r="A1911" s="27" t="s">
        <v>1363</v>
      </c>
      <c r="B1911" s="16" t="str">
        <f>'[1]Инструменты и Непроизв мат'!D4857</f>
        <v>п/м</v>
      </c>
      <c r="C1911" s="2">
        <v>50</v>
      </c>
      <c r="D1911" s="2">
        <v>50680</v>
      </c>
      <c r="E1911" s="2">
        <f t="shared" si="46"/>
        <v>2838080.0000000005</v>
      </c>
    </row>
    <row r="1912" spans="1:5" ht="11.25">
      <c r="A1912" s="27" t="s">
        <v>1391</v>
      </c>
      <c r="B1912" s="16" t="str">
        <f>'[1]Инструменты и Непроизв мат'!D4858</f>
        <v>штук</v>
      </c>
      <c r="C1912" s="2">
        <v>5</v>
      </c>
      <c r="D1912" s="2">
        <v>1010326</v>
      </c>
      <c r="E1912" s="2">
        <f t="shared" si="46"/>
        <v>5657825.600000001</v>
      </c>
    </row>
    <row r="1913" spans="1:5" s="4" customFormat="1" ht="11.25">
      <c r="A1913" s="30" t="s">
        <v>1392</v>
      </c>
      <c r="B1913" s="17"/>
      <c r="C1913" s="15"/>
      <c r="D1913" s="1"/>
      <c r="E1913" s="1">
        <f>SUM(E1914:E1970)</f>
        <v>1744889440</v>
      </c>
    </row>
    <row r="1914" spans="1:5" ht="22.5">
      <c r="A1914" s="27" t="s">
        <v>1393</v>
      </c>
      <c r="B1914" s="16" t="str">
        <f>'[1]Инструменты и Непроизв мат'!D5094</f>
        <v>Шт</v>
      </c>
      <c r="C1914" s="2">
        <v>20</v>
      </c>
      <c r="D1914" s="2">
        <v>9000000</v>
      </c>
      <c r="E1914" s="2">
        <f t="shared" si="46"/>
        <v>201600000.00000003</v>
      </c>
    </row>
    <row r="1915" spans="1:5" ht="22.5">
      <c r="A1915" s="27" t="s">
        <v>1394</v>
      </c>
      <c r="B1915" s="16" t="str">
        <f>'[1]Инструменты и Непроизв мат'!D5095</f>
        <v>Шт</v>
      </c>
      <c r="C1915" s="2">
        <v>6</v>
      </c>
      <c r="D1915" s="2">
        <v>19000000</v>
      </c>
      <c r="E1915" s="2">
        <f t="shared" si="46"/>
        <v>127680000.00000001</v>
      </c>
    </row>
    <row r="1916" spans="1:5" ht="22.5">
      <c r="A1916" s="27" t="s">
        <v>1395</v>
      </c>
      <c r="B1916" s="16" t="str">
        <f>'[1]Инструменты и Непроизв мат'!D5096</f>
        <v>Шт</v>
      </c>
      <c r="C1916" s="2">
        <v>3</v>
      </c>
      <c r="D1916" s="2">
        <v>34000000</v>
      </c>
      <c r="E1916" s="2">
        <f t="shared" si="46"/>
        <v>114240000.00000001</v>
      </c>
    </row>
    <row r="1917" spans="1:5" ht="22.5">
      <c r="A1917" s="27" t="s">
        <v>1396</v>
      </c>
      <c r="B1917" s="16" t="str">
        <f>'[1]Инструменты и Непроизв мат'!D5097</f>
        <v>Шт</v>
      </c>
      <c r="C1917" s="2">
        <v>5</v>
      </c>
      <c r="D1917" s="2">
        <v>19000000</v>
      </c>
      <c r="E1917" s="2">
        <f t="shared" si="46"/>
        <v>106400000.00000001</v>
      </c>
    </row>
    <row r="1918" spans="1:5" ht="33.75">
      <c r="A1918" s="27" t="s">
        <v>1397</v>
      </c>
      <c r="B1918" s="16" t="str">
        <f>'[1]Инструменты и Непроизв мат'!D5098</f>
        <v>Шт</v>
      </c>
      <c r="C1918" s="2">
        <v>7</v>
      </c>
      <c r="D1918" s="2">
        <v>9000000</v>
      </c>
      <c r="E1918" s="2">
        <f t="shared" si="46"/>
        <v>70560000</v>
      </c>
    </row>
    <row r="1919" spans="1:5" ht="11.25">
      <c r="A1919" s="27" t="s">
        <v>1398</v>
      </c>
      <c r="B1919" s="16" t="str">
        <f>'[1]Инструменты и Непроизв мат'!D5099</f>
        <v>Шт</v>
      </c>
      <c r="C1919" s="2">
        <v>2</v>
      </c>
      <c r="D1919" s="2">
        <v>80000000</v>
      </c>
      <c r="E1919" s="2">
        <f t="shared" si="46"/>
        <v>179200000.00000003</v>
      </c>
    </row>
    <row r="1920" spans="1:5" ht="11.25">
      <c r="A1920" s="27" t="s">
        <v>1399</v>
      </c>
      <c r="B1920" s="16" t="str">
        <f>'[1]Инструменты и Непроизв мат'!D5100</f>
        <v>Шт</v>
      </c>
      <c r="C1920" s="2">
        <v>2</v>
      </c>
      <c r="D1920" s="2">
        <v>44000000</v>
      </c>
      <c r="E1920" s="2">
        <f t="shared" si="46"/>
        <v>98560000.00000001</v>
      </c>
    </row>
    <row r="1921" spans="1:5" ht="22.5">
      <c r="A1921" s="27" t="s">
        <v>1400</v>
      </c>
      <c r="B1921" s="16" t="str">
        <f>'[1]Инструменты и Непроизв мат'!D5101</f>
        <v>Шт</v>
      </c>
      <c r="C1921" s="2">
        <v>2</v>
      </c>
      <c r="D1921" s="2">
        <v>17000000</v>
      </c>
      <c r="E1921" s="2">
        <f t="shared" si="46"/>
        <v>38080000</v>
      </c>
    </row>
    <row r="1922" spans="1:5" ht="11.25">
      <c r="A1922" s="27" t="s">
        <v>1401</v>
      </c>
      <c r="B1922" s="16" t="str">
        <f>'[1]Инструменты и Непроизв мат'!D5102</f>
        <v>Шт</v>
      </c>
      <c r="C1922" s="2">
        <v>15</v>
      </c>
      <c r="D1922" s="2">
        <v>2500000</v>
      </c>
      <c r="E1922" s="2">
        <f t="shared" si="46"/>
        <v>42000000.00000001</v>
      </c>
    </row>
    <row r="1923" spans="1:5" ht="11.25">
      <c r="A1923" s="27" t="s">
        <v>1402</v>
      </c>
      <c r="B1923" s="16" t="str">
        <f>'[1]Инструменты и Непроизв мат'!D5103</f>
        <v>Шт</v>
      </c>
      <c r="C1923" s="2">
        <v>10</v>
      </c>
      <c r="D1923" s="2">
        <v>2700000</v>
      </c>
      <c r="E1923" s="2">
        <f t="shared" si="46"/>
        <v>30240000.000000004</v>
      </c>
    </row>
    <row r="1924" spans="1:5" ht="11.25">
      <c r="A1924" s="27" t="s">
        <v>1403</v>
      </c>
      <c r="B1924" s="16" t="str">
        <f>'[1]Инструменты и Непроизв мат'!D5104</f>
        <v>Шт</v>
      </c>
      <c r="C1924" s="2">
        <v>5</v>
      </c>
      <c r="D1924" s="2">
        <v>4500000</v>
      </c>
      <c r="E1924" s="2">
        <f t="shared" si="46"/>
        <v>25200000.000000004</v>
      </c>
    </row>
    <row r="1925" spans="1:5" ht="33.75">
      <c r="A1925" s="27" t="s">
        <v>1404</v>
      </c>
      <c r="B1925" s="16" t="str">
        <f>'[1]Инструменты и Непроизв мат'!D5105</f>
        <v>к-т</v>
      </c>
      <c r="C1925" s="2">
        <v>1</v>
      </c>
      <c r="D1925" s="2">
        <v>19000000</v>
      </c>
      <c r="E1925" s="2">
        <f t="shared" si="46"/>
        <v>21280000.000000004</v>
      </c>
    </row>
    <row r="1926" spans="1:5" ht="22.5">
      <c r="A1926" s="27" t="s">
        <v>1405</v>
      </c>
      <c r="B1926" s="16" t="str">
        <f>'[1]Инструменты и Непроизв мат'!D5106</f>
        <v>комп</v>
      </c>
      <c r="C1926" s="2">
        <v>1</v>
      </c>
      <c r="D1926" s="2">
        <v>17000000</v>
      </c>
      <c r="E1926" s="2">
        <f t="shared" si="46"/>
        <v>19040000</v>
      </c>
    </row>
    <row r="1927" spans="1:5" ht="11.25">
      <c r="A1927" s="27" t="s">
        <v>1406</v>
      </c>
      <c r="B1927" s="16" t="str">
        <f>'[1]Инструменты и Непроизв мат'!D5107</f>
        <v>шт</v>
      </c>
      <c r="C1927" s="2">
        <v>1</v>
      </c>
      <c r="D1927" s="2">
        <v>62500000</v>
      </c>
      <c r="E1927" s="2">
        <f t="shared" si="46"/>
        <v>70000000</v>
      </c>
    </row>
    <row r="1928" spans="1:5" ht="11.25">
      <c r="A1928" s="27" t="s">
        <v>1401</v>
      </c>
      <c r="B1928" s="16" t="str">
        <f>'[1]Инструменты и Непроизв мат'!D5108</f>
        <v>Шт</v>
      </c>
      <c r="C1928" s="2">
        <v>6</v>
      </c>
      <c r="D1928" s="2">
        <v>2500000</v>
      </c>
      <c r="E1928" s="2">
        <f t="shared" si="46"/>
        <v>16800000</v>
      </c>
    </row>
    <row r="1929" spans="1:5" ht="11.25">
      <c r="A1929" s="27" t="s">
        <v>1407</v>
      </c>
      <c r="B1929" s="16" t="str">
        <f>'[1]Инструменты и Непроизв мат'!D5109</f>
        <v>Шт</v>
      </c>
      <c r="C1929" s="2">
        <v>10</v>
      </c>
      <c r="D1929" s="2">
        <v>1400000</v>
      </c>
      <c r="E1929" s="2">
        <f t="shared" si="46"/>
        <v>15680000.000000002</v>
      </c>
    </row>
    <row r="1930" spans="1:5" ht="11.25">
      <c r="A1930" s="27" t="s">
        <v>1408</v>
      </c>
      <c r="B1930" s="16" t="str">
        <f>'[1]Инструменты и Непроизв мат'!D5110</f>
        <v>к-т</v>
      </c>
      <c r="C1930" s="2">
        <v>2</v>
      </c>
      <c r="D1930" s="2">
        <v>11000000</v>
      </c>
      <c r="E1930" s="2">
        <f t="shared" si="46"/>
        <v>24640000.000000004</v>
      </c>
    </row>
    <row r="1931" spans="1:5" ht="22.5">
      <c r="A1931" s="27" t="s">
        <v>1400</v>
      </c>
      <c r="B1931" s="16" t="str">
        <f>'[1]Инструменты и Непроизв мат'!D5111</f>
        <v>Шт</v>
      </c>
      <c r="C1931" s="2">
        <v>1</v>
      </c>
      <c r="D1931" s="2">
        <v>17000000</v>
      </c>
      <c r="E1931" s="2">
        <f t="shared" si="46"/>
        <v>19040000</v>
      </c>
    </row>
    <row r="1932" spans="1:5" ht="11.25">
      <c r="A1932" s="27" t="s">
        <v>1409</v>
      </c>
      <c r="B1932" s="16" t="str">
        <f>'[1]Инструменты и Непроизв мат'!D5112</f>
        <v>шт</v>
      </c>
      <c r="C1932" s="2">
        <v>5</v>
      </c>
      <c r="D1932" s="2">
        <v>2500000</v>
      </c>
      <c r="E1932" s="2">
        <f t="shared" si="46"/>
        <v>14000000.000000002</v>
      </c>
    </row>
    <row r="1933" spans="1:5" ht="22.5">
      <c r="A1933" s="27" t="s">
        <v>1410</v>
      </c>
      <c r="B1933" s="16" t="str">
        <f>'[1]Инструменты и Непроизв мат'!D5113</f>
        <v>Шт</v>
      </c>
      <c r="C1933" s="2">
        <v>2</v>
      </c>
      <c r="D1933" s="2">
        <v>8265000</v>
      </c>
      <c r="E1933" s="2">
        <f t="shared" si="46"/>
        <v>18513600</v>
      </c>
    </row>
    <row r="1934" spans="1:5" ht="11.25">
      <c r="A1934" s="27" t="s">
        <v>1411</v>
      </c>
      <c r="B1934" s="16" t="str">
        <f>'[1]Инструменты и Непроизв мат'!D5114</f>
        <v>Шт</v>
      </c>
      <c r="C1934" s="2">
        <v>2</v>
      </c>
      <c r="D1934" s="2">
        <v>8073000</v>
      </c>
      <c r="E1934" s="2">
        <f t="shared" si="46"/>
        <v>18083520</v>
      </c>
    </row>
    <row r="1935" spans="1:5" ht="11.25">
      <c r="A1935" s="27" t="s">
        <v>1411</v>
      </c>
      <c r="B1935" s="16" t="str">
        <f>'[1]Инструменты и Непроизв мат'!D5115</f>
        <v>Шт</v>
      </c>
      <c r="C1935" s="2">
        <v>2</v>
      </c>
      <c r="D1935" s="2">
        <v>8073000</v>
      </c>
      <c r="E1935" s="2">
        <f t="shared" si="46"/>
        <v>18083520</v>
      </c>
    </row>
    <row r="1936" spans="1:5" ht="11.25">
      <c r="A1936" s="27" t="s">
        <v>1412</v>
      </c>
      <c r="B1936" s="16" t="str">
        <f>'[1]Инструменты и Непроизв мат'!D5116</f>
        <v>шт</v>
      </c>
      <c r="C1936" s="2">
        <v>5</v>
      </c>
      <c r="D1936" s="2">
        <v>2350000</v>
      </c>
      <c r="E1936" s="2">
        <f t="shared" si="46"/>
        <v>13160000.000000002</v>
      </c>
    </row>
    <row r="1937" spans="1:5" ht="11.25">
      <c r="A1937" s="27" t="s">
        <v>1413</v>
      </c>
      <c r="B1937" s="16" t="str">
        <f>'[1]Инструменты и Непроизв мат'!D5117</f>
        <v>Шт</v>
      </c>
      <c r="C1937" s="2">
        <v>8</v>
      </c>
      <c r="D1937" s="2">
        <v>1500000</v>
      </c>
      <c r="E1937" s="2">
        <f t="shared" si="46"/>
        <v>13440000.000000002</v>
      </c>
    </row>
    <row r="1938" spans="1:5" ht="22.5">
      <c r="A1938" s="27" t="s">
        <v>1396</v>
      </c>
      <c r="B1938" s="16" t="str">
        <f>'[1]Инструменты и Непроизв мат'!D5118</f>
        <v>Шт</v>
      </c>
      <c r="C1938" s="2">
        <v>1</v>
      </c>
      <c r="D1938" s="2">
        <v>19000000</v>
      </c>
      <c r="E1938" s="2">
        <f t="shared" si="46"/>
        <v>21280000.000000004</v>
      </c>
    </row>
    <row r="1939" spans="1:5" ht="11.25">
      <c r="A1939" s="27" t="s">
        <v>1414</v>
      </c>
      <c r="B1939" s="16" t="str">
        <f>'[1]Инструменты и Непроизв мат'!D5119</f>
        <v>Шт</v>
      </c>
      <c r="C1939" s="2">
        <v>12</v>
      </c>
      <c r="D1939" s="2">
        <v>700000</v>
      </c>
      <c r="E1939" s="2">
        <f t="shared" si="46"/>
        <v>9408000</v>
      </c>
    </row>
    <row r="1940" spans="1:5" ht="11.25">
      <c r="A1940" s="27" t="s">
        <v>1415</v>
      </c>
      <c r="B1940" s="16" t="str">
        <f>'[1]Инструменты и Непроизв мат'!D5120</f>
        <v>шт</v>
      </c>
      <c r="C1940" s="2">
        <v>1</v>
      </c>
      <c r="D1940" s="2">
        <v>30000000</v>
      </c>
      <c r="E1940" s="2">
        <f t="shared" si="46"/>
        <v>33600000</v>
      </c>
    </row>
    <row r="1941" spans="1:5" ht="11.25">
      <c r="A1941" s="27" t="s">
        <v>1416</v>
      </c>
      <c r="B1941" s="16" t="str">
        <f>'[1]Инструменты и Непроизв мат'!D5121</f>
        <v>Шт</v>
      </c>
      <c r="C1941" s="2">
        <v>3</v>
      </c>
      <c r="D1941" s="2">
        <v>2500000</v>
      </c>
      <c r="E1941" s="2">
        <f aca="true" t="shared" si="47" ref="E1941:E2004">(C1941*D1941)*1.12</f>
        <v>8400000</v>
      </c>
    </row>
    <row r="1942" spans="1:5" ht="11.25">
      <c r="A1942" s="27" t="s">
        <v>1403</v>
      </c>
      <c r="B1942" s="16" t="str">
        <f>'[1]Инструменты и Непроизв мат'!D5122</f>
        <v>Шт</v>
      </c>
      <c r="C1942" s="2">
        <v>2</v>
      </c>
      <c r="D1942" s="2">
        <v>4500000</v>
      </c>
      <c r="E1942" s="2">
        <f t="shared" si="47"/>
        <v>10080000.000000002</v>
      </c>
    </row>
    <row r="1943" spans="1:5" ht="11.25">
      <c r="A1943" s="27" t="s">
        <v>1417</v>
      </c>
      <c r="B1943" s="16" t="str">
        <f>'[1]Инструменты и Непроизв мат'!D5123</f>
        <v>к-т</v>
      </c>
      <c r="C1943" s="2">
        <v>1</v>
      </c>
      <c r="D1943" s="2">
        <v>12900000</v>
      </c>
      <c r="E1943" s="2">
        <f t="shared" si="47"/>
        <v>14448000.000000002</v>
      </c>
    </row>
    <row r="1944" spans="1:5" ht="11.25">
      <c r="A1944" s="27" t="s">
        <v>1418</v>
      </c>
      <c r="B1944" s="16" t="str">
        <f>'[1]Инструменты и Непроизв мат'!D5124</f>
        <v>Шт</v>
      </c>
      <c r="C1944" s="2">
        <v>1</v>
      </c>
      <c r="D1944" s="2">
        <v>25000000</v>
      </c>
      <c r="E1944" s="2">
        <f t="shared" si="47"/>
        <v>28000000.000000004</v>
      </c>
    </row>
    <row r="1945" spans="1:5" ht="11.25">
      <c r="A1945" s="27" t="s">
        <v>1419</v>
      </c>
      <c r="B1945" s="16" t="str">
        <f>'[1]Инструменты и Непроизв мат'!D5125</f>
        <v>шт</v>
      </c>
      <c r="C1945" s="2">
        <v>1</v>
      </c>
      <c r="D1945" s="2">
        <v>12000000</v>
      </c>
      <c r="E1945" s="2">
        <f t="shared" si="47"/>
        <v>13440000.000000002</v>
      </c>
    </row>
    <row r="1946" spans="1:5" ht="11.25">
      <c r="A1946" s="27" t="s">
        <v>1403</v>
      </c>
      <c r="B1946" s="16" t="str">
        <f>'[1]Инструменты и Непроизв мат'!D5126</f>
        <v>Шт</v>
      </c>
      <c r="C1946" s="2">
        <v>2</v>
      </c>
      <c r="D1946" s="2">
        <v>4500000</v>
      </c>
      <c r="E1946" s="2">
        <f t="shared" si="47"/>
        <v>10080000.000000002</v>
      </c>
    </row>
    <row r="1947" spans="1:5" ht="11.25">
      <c r="A1947" s="27" t="s">
        <v>1420</v>
      </c>
      <c r="B1947" s="16" t="str">
        <f>'[1]Инструменты и Непроизв мат'!D5127</f>
        <v>Шт</v>
      </c>
      <c r="C1947" s="2">
        <v>3</v>
      </c>
      <c r="D1947" s="2">
        <v>2200000</v>
      </c>
      <c r="E1947" s="2">
        <f t="shared" si="47"/>
        <v>7392000.000000001</v>
      </c>
    </row>
    <row r="1948" spans="1:5" ht="11.25">
      <c r="A1948" s="27" t="s">
        <v>1421</v>
      </c>
      <c r="B1948" s="16" t="str">
        <f>'[1]Инструменты и Непроизв мат'!D5128</f>
        <v>комп</v>
      </c>
      <c r="C1948" s="2">
        <v>1</v>
      </c>
      <c r="D1948" s="2">
        <v>7000000</v>
      </c>
      <c r="E1948" s="2">
        <f t="shared" si="47"/>
        <v>7840000.000000001</v>
      </c>
    </row>
    <row r="1949" spans="1:5" ht="11.25">
      <c r="A1949" s="27" t="s">
        <v>1422</v>
      </c>
      <c r="B1949" s="16" t="str">
        <f>'[1]Инструменты и Непроизв мат'!D5129</f>
        <v>Шт</v>
      </c>
      <c r="C1949" s="2">
        <v>1</v>
      </c>
      <c r="D1949" s="2">
        <v>21000000</v>
      </c>
      <c r="E1949" s="2">
        <f t="shared" si="47"/>
        <v>23520000.000000004</v>
      </c>
    </row>
    <row r="1950" spans="1:5" ht="11.25">
      <c r="A1950" s="27" t="s">
        <v>1423</v>
      </c>
      <c r="B1950" s="16" t="str">
        <f>'[1]Инструменты и Непроизв мат'!D5130</f>
        <v>Шт</v>
      </c>
      <c r="C1950" s="2">
        <v>1</v>
      </c>
      <c r="D1950" s="2">
        <v>5250000</v>
      </c>
      <c r="E1950" s="2">
        <f t="shared" si="47"/>
        <v>5880000.000000001</v>
      </c>
    </row>
    <row r="1951" spans="1:5" ht="11.25">
      <c r="A1951" s="27" t="s">
        <v>1424</v>
      </c>
      <c r="B1951" s="16" t="str">
        <f>'[1]Инструменты и Непроизв мат'!D5131</f>
        <v>Шт</v>
      </c>
      <c r="C1951" s="2">
        <v>1</v>
      </c>
      <c r="D1951" s="2">
        <v>5000000</v>
      </c>
      <c r="E1951" s="2">
        <f t="shared" si="47"/>
        <v>5600000.000000001</v>
      </c>
    </row>
    <row r="1952" spans="1:5" ht="11.25">
      <c r="A1952" s="27" t="s">
        <v>1425</v>
      </c>
      <c r="B1952" s="16" t="str">
        <f>'[1]Инструменты и Непроизв мат'!D5132</f>
        <v>Шт</v>
      </c>
      <c r="C1952" s="2">
        <v>1</v>
      </c>
      <c r="D1952" s="2">
        <v>18900000</v>
      </c>
      <c r="E1952" s="2">
        <f t="shared" si="47"/>
        <v>21168000.000000004</v>
      </c>
    </row>
    <row r="1953" spans="1:5" ht="11.25">
      <c r="A1953" s="27" t="s">
        <v>1426</v>
      </c>
      <c r="B1953" s="16" t="str">
        <f>'[1]Инструменты и Непроизв мат'!D5133</f>
        <v>Шт</v>
      </c>
      <c r="C1953" s="2">
        <v>1</v>
      </c>
      <c r="D1953" s="2">
        <v>18900000</v>
      </c>
      <c r="E1953" s="2">
        <f t="shared" si="47"/>
        <v>21168000.000000004</v>
      </c>
    </row>
    <row r="1954" spans="1:5" ht="11.25">
      <c r="A1954" s="27" t="s">
        <v>1426</v>
      </c>
      <c r="B1954" s="16" t="str">
        <f>'[1]Инструменты и Непроизв мат'!D5134</f>
        <v>Шт</v>
      </c>
      <c r="C1954" s="2">
        <v>1</v>
      </c>
      <c r="D1954" s="2">
        <v>18900000</v>
      </c>
      <c r="E1954" s="2">
        <f t="shared" si="47"/>
        <v>21168000.000000004</v>
      </c>
    </row>
    <row r="1955" spans="1:5" ht="22.5">
      <c r="A1955" s="27" t="s">
        <v>1427</v>
      </c>
      <c r="B1955" s="16" t="str">
        <f>'[1]Инструменты и Непроизв мат'!D5135</f>
        <v>комп</v>
      </c>
      <c r="C1955" s="2">
        <v>1</v>
      </c>
      <c r="D1955" s="2">
        <v>17200000</v>
      </c>
      <c r="E1955" s="2">
        <f t="shared" si="47"/>
        <v>19264000</v>
      </c>
    </row>
    <row r="1956" spans="1:5" ht="22.5">
      <c r="A1956" s="27" t="s">
        <v>1410</v>
      </c>
      <c r="B1956" s="16" t="str">
        <f>'[1]Инструменты и Непроизв мат'!D5136</f>
        <v>Шт</v>
      </c>
      <c r="C1956" s="2">
        <v>1</v>
      </c>
      <c r="D1956" s="2">
        <v>8265000</v>
      </c>
      <c r="E1956" s="2">
        <f t="shared" si="47"/>
        <v>9256800</v>
      </c>
    </row>
    <row r="1957" spans="1:5" ht="11.25">
      <c r="A1957" s="27" t="s">
        <v>1428</v>
      </c>
      <c r="B1957" s="16" t="str">
        <f>'[1]Инструменты и Непроизв мат'!D5137</f>
        <v>Шт</v>
      </c>
      <c r="C1957" s="2">
        <v>7</v>
      </c>
      <c r="D1957" s="2">
        <v>650000</v>
      </c>
      <c r="E1957" s="2">
        <f t="shared" si="47"/>
        <v>5096000.000000001</v>
      </c>
    </row>
    <row r="1958" spans="1:5" ht="11.25">
      <c r="A1958" s="27" t="s">
        <v>1429</v>
      </c>
      <c r="B1958" s="16" t="str">
        <f>'[1]Инструменты и Непроизв мат'!D5138</f>
        <v>шт</v>
      </c>
      <c r="C1958" s="2">
        <v>1</v>
      </c>
      <c r="D1958" s="2">
        <v>15500000</v>
      </c>
      <c r="E1958" s="2">
        <f t="shared" si="47"/>
        <v>17360000</v>
      </c>
    </row>
    <row r="1959" spans="1:5" ht="22.5">
      <c r="A1959" s="27" t="s">
        <v>1430</v>
      </c>
      <c r="B1959" s="16" t="str">
        <f>'[1]Инструменты и Непроизв мат'!D5139</f>
        <v>Шт</v>
      </c>
      <c r="C1959" s="2">
        <v>1</v>
      </c>
      <c r="D1959" s="2">
        <v>3800000</v>
      </c>
      <c r="E1959" s="2">
        <f t="shared" si="47"/>
        <v>4256000</v>
      </c>
    </row>
    <row r="1960" spans="1:5" ht="11.25">
      <c r="A1960" s="27" t="s">
        <v>1431</v>
      </c>
      <c r="B1960" s="16" t="str">
        <f>'[1]Инструменты и Непроизв мат'!D5140</f>
        <v>Шт</v>
      </c>
      <c r="C1960" s="2">
        <v>2</v>
      </c>
      <c r="D1960" s="2">
        <v>2500000</v>
      </c>
      <c r="E1960" s="2">
        <f t="shared" si="47"/>
        <v>5600000.000000001</v>
      </c>
    </row>
    <row r="1961" spans="1:5" ht="11.25">
      <c r="A1961" s="27" t="s">
        <v>1432</v>
      </c>
      <c r="B1961" s="16" t="str">
        <f>'[1]Инструменты и Непроизв мат'!D5141</f>
        <v>шт</v>
      </c>
      <c r="C1961" s="2">
        <v>1</v>
      </c>
      <c r="D1961" s="2">
        <v>7500000</v>
      </c>
      <c r="E1961" s="2">
        <f t="shared" si="47"/>
        <v>8400000</v>
      </c>
    </row>
    <row r="1962" spans="1:5" ht="22.5">
      <c r="A1962" s="27" t="s">
        <v>1433</v>
      </c>
      <c r="B1962" s="16" t="str">
        <f>'[1]Инструменты и Непроизв мат'!D5142</f>
        <v>Шт</v>
      </c>
      <c r="C1962" s="2">
        <v>1</v>
      </c>
      <c r="D1962" s="2">
        <v>13000000</v>
      </c>
      <c r="E1962" s="2">
        <f t="shared" si="47"/>
        <v>14560000.000000002</v>
      </c>
    </row>
    <row r="1963" spans="1:5" ht="11.25">
      <c r="A1963" s="27" t="s">
        <v>1434</v>
      </c>
      <c r="B1963" s="16" t="str">
        <f>'[1]Инструменты и Непроизв мат'!D5143</f>
        <v>Шт</v>
      </c>
      <c r="C1963" s="2">
        <v>1</v>
      </c>
      <c r="D1963" s="2">
        <v>3200000</v>
      </c>
      <c r="E1963" s="2">
        <f t="shared" si="47"/>
        <v>3584000.0000000005</v>
      </c>
    </row>
    <row r="1964" spans="1:5" ht="22.5">
      <c r="A1964" s="27" t="s">
        <v>1435</v>
      </c>
      <c r="B1964" s="16" t="str">
        <f>'[1]Инструменты и Непроизв мат'!D5144</f>
        <v>к-т</v>
      </c>
      <c r="C1964" s="2">
        <v>1</v>
      </c>
      <c r="D1964" s="2">
        <v>12000000</v>
      </c>
      <c r="E1964" s="2">
        <f t="shared" si="47"/>
        <v>13440000.000000002</v>
      </c>
    </row>
    <row r="1965" spans="1:5" ht="11.25">
      <c r="A1965" s="27" t="s">
        <v>1413</v>
      </c>
      <c r="B1965" s="16" t="str">
        <f>'[1]Инструменты и Непроизв мат'!D5145</f>
        <v>Шт</v>
      </c>
      <c r="C1965" s="2">
        <v>2</v>
      </c>
      <c r="D1965" s="2">
        <v>1500000</v>
      </c>
      <c r="E1965" s="2">
        <f t="shared" si="47"/>
        <v>3360000.0000000005</v>
      </c>
    </row>
    <row r="1966" spans="1:5" ht="22.5">
      <c r="A1966" s="27" t="s">
        <v>1435</v>
      </c>
      <c r="B1966" s="16" t="str">
        <f>'[1]Инструменты и Непроизв мат'!D5146</f>
        <v>к-т</v>
      </c>
      <c r="C1966" s="2">
        <v>1</v>
      </c>
      <c r="D1966" s="2">
        <v>12000000</v>
      </c>
      <c r="E1966" s="2">
        <f t="shared" si="47"/>
        <v>13440000.000000002</v>
      </c>
    </row>
    <row r="1967" spans="1:5" ht="11.25">
      <c r="A1967" s="27" t="s">
        <v>1436</v>
      </c>
      <c r="B1967" s="16" t="str">
        <f>'[1]Инструменты и Непроизв мат'!D5147</f>
        <v>Шт</v>
      </c>
      <c r="C1967" s="2">
        <v>1</v>
      </c>
      <c r="D1967" s="2">
        <v>11000000</v>
      </c>
      <c r="E1967" s="2">
        <f t="shared" si="47"/>
        <v>12320000.000000002</v>
      </c>
    </row>
    <row r="1968" spans="1:5" ht="11.25">
      <c r="A1968" s="27" t="s">
        <v>1408</v>
      </c>
      <c r="B1968" s="16" t="str">
        <f>'[1]Инструменты и Непроизв мат'!D5148</f>
        <v>к-т</v>
      </c>
      <c r="C1968" s="2">
        <v>1</v>
      </c>
      <c r="D1968" s="2">
        <v>11000000</v>
      </c>
      <c r="E1968" s="2">
        <f t="shared" si="47"/>
        <v>12320000.000000002</v>
      </c>
    </row>
    <row r="1969" spans="1:5" ht="11.25">
      <c r="A1969" s="27" t="s">
        <v>1408</v>
      </c>
      <c r="B1969" s="16" t="str">
        <f>'[1]Инструменты и Непроизв мат'!D5149</f>
        <v>к-т</v>
      </c>
      <c r="C1969" s="2">
        <v>1</v>
      </c>
      <c r="D1969" s="2">
        <v>11000000</v>
      </c>
      <c r="E1969" s="2">
        <f t="shared" si="47"/>
        <v>12320000.000000002</v>
      </c>
    </row>
    <row r="1970" spans="1:5" ht="11.25">
      <c r="A1970" s="27" t="s">
        <v>1436</v>
      </c>
      <c r="B1970" s="16" t="str">
        <f>'[1]Инструменты и Непроизв мат'!D5150</f>
        <v>Шт</v>
      </c>
      <c r="C1970" s="2">
        <v>1</v>
      </c>
      <c r="D1970" s="2">
        <v>11000000</v>
      </c>
      <c r="E1970" s="2">
        <f t="shared" si="47"/>
        <v>12320000.000000002</v>
      </c>
    </row>
    <row r="1971" spans="1:5" s="4" customFormat="1" ht="11.25">
      <c r="A1971" s="30" t="s">
        <v>1437</v>
      </c>
      <c r="B1971" s="17"/>
      <c r="C1971" s="15"/>
      <c r="D1971" s="1"/>
      <c r="E1971" s="1">
        <f>SUM(E1972:E2024)</f>
        <v>1212982400</v>
      </c>
    </row>
    <row r="1972" spans="1:5" ht="11.25">
      <c r="A1972" s="27" t="s">
        <v>1438</v>
      </c>
      <c r="B1972" s="16" t="str">
        <f>'[1]Инструменты и Непроизв мат'!D5211</f>
        <v>КОМ-Т</v>
      </c>
      <c r="C1972" s="2">
        <v>1</v>
      </c>
      <c r="D1972" s="2">
        <v>100000000</v>
      </c>
      <c r="E1972" s="2">
        <f t="shared" si="47"/>
        <v>112000000.00000001</v>
      </c>
    </row>
    <row r="1973" spans="1:5" ht="11.25">
      <c r="A1973" s="27" t="s">
        <v>1439</v>
      </c>
      <c r="B1973" s="16" t="str">
        <f>'[1]Инструменты и Непроизв мат'!D5212</f>
        <v>шт</v>
      </c>
      <c r="C1973" s="2">
        <v>20</v>
      </c>
      <c r="D1973" s="2">
        <v>2500000</v>
      </c>
      <c r="E1973" s="2">
        <f t="shared" si="47"/>
        <v>56000000.00000001</v>
      </c>
    </row>
    <row r="1974" spans="1:5" ht="11.25">
      <c r="A1974" s="27" t="s">
        <v>1440</v>
      </c>
      <c r="B1974" s="16" t="str">
        <f>'[1]Инструменты и Непроизв мат'!D5213</f>
        <v>Шт</v>
      </c>
      <c r="C1974" s="2">
        <v>4</v>
      </c>
      <c r="D1974" s="2">
        <v>22000000</v>
      </c>
      <c r="E1974" s="2">
        <f t="shared" si="47"/>
        <v>98560000.00000001</v>
      </c>
    </row>
    <row r="1975" spans="1:5" ht="11.25">
      <c r="A1975" s="27" t="s">
        <v>1441</v>
      </c>
      <c r="B1975" s="16" t="str">
        <f>'[1]Инструменты и Непроизв мат'!D5215</f>
        <v>Шт</v>
      </c>
      <c r="C1975" s="2">
        <v>38</v>
      </c>
      <c r="D1975" s="2">
        <v>2300000</v>
      </c>
      <c r="E1975" s="2">
        <f t="shared" si="47"/>
        <v>97888000.00000001</v>
      </c>
    </row>
    <row r="1976" spans="1:5" ht="11.25">
      <c r="A1976" s="27" t="s">
        <v>1442</v>
      </c>
      <c r="B1976" s="16" t="str">
        <f>'[1]Инструменты и Непроизв мат'!D5216</f>
        <v>Шт</v>
      </c>
      <c r="C1976" s="2">
        <v>2</v>
      </c>
      <c r="D1976" s="2">
        <v>25000000</v>
      </c>
      <c r="E1976" s="2">
        <f t="shared" si="47"/>
        <v>56000000.00000001</v>
      </c>
    </row>
    <row r="1977" spans="1:5" ht="11.25">
      <c r="A1977" s="27" t="s">
        <v>1443</v>
      </c>
      <c r="B1977" s="16" t="str">
        <f>'[1]Инструменты и Непроизв мат'!D5217</f>
        <v>штук</v>
      </c>
      <c r="C1977" s="2">
        <v>2</v>
      </c>
      <c r="D1977" s="2">
        <v>25000000</v>
      </c>
      <c r="E1977" s="2">
        <f t="shared" si="47"/>
        <v>56000000.00000001</v>
      </c>
    </row>
    <row r="1978" spans="1:5" ht="11.25">
      <c r="A1978" s="27" t="s">
        <v>1444</v>
      </c>
      <c r="B1978" s="16" t="str">
        <f>'[1]Инструменты и Непроизв мат'!D5218</f>
        <v>Шт</v>
      </c>
      <c r="C1978" s="2">
        <v>2</v>
      </c>
      <c r="D1978" s="2">
        <v>50000000</v>
      </c>
      <c r="E1978" s="2">
        <f t="shared" si="47"/>
        <v>112000000.00000001</v>
      </c>
    </row>
    <row r="1979" spans="1:5" ht="11.25">
      <c r="A1979" s="27" t="s">
        <v>1445</v>
      </c>
      <c r="B1979" s="16" t="str">
        <f>'[1]Инструменты и Непроизв мат'!D5219</f>
        <v>Шт</v>
      </c>
      <c r="C1979" s="2">
        <v>18</v>
      </c>
      <c r="D1979" s="2">
        <v>2000000</v>
      </c>
      <c r="E1979" s="2">
        <f t="shared" si="47"/>
        <v>40320000.00000001</v>
      </c>
    </row>
    <row r="1980" spans="1:5" ht="11.25">
      <c r="A1980" s="27" t="s">
        <v>1442</v>
      </c>
      <c r="B1980" s="16" t="str">
        <f>'[1]Инструменты и Непроизв мат'!D5221</f>
        <v>Шт</v>
      </c>
      <c r="C1980" s="2">
        <v>1</v>
      </c>
      <c r="D1980" s="2">
        <v>5000000</v>
      </c>
      <c r="E1980" s="2">
        <f t="shared" si="47"/>
        <v>5600000.000000001</v>
      </c>
    </row>
    <row r="1981" spans="1:5" ht="22.5">
      <c r="A1981" s="27" t="s">
        <v>1446</v>
      </c>
      <c r="B1981" s="16" t="str">
        <f>'[1]Инструменты и Непроизв мат'!D5222</f>
        <v>Шт</v>
      </c>
      <c r="C1981" s="2">
        <v>4</v>
      </c>
      <c r="D1981" s="2">
        <v>6000000</v>
      </c>
      <c r="E1981" s="2">
        <f t="shared" si="47"/>
        <v>26880000.000000004</v>
      </c>
    </row>
    <row r="1982" spans="1:5" ht="11.25">
      <c r="A1982" s="27" t="s">
        <v>1447</v>
      </c>
      <c r="B1982" s="16" t="str">
        <f>'[1]Инструменты и Непроизв мат'!D5223</f>
        <v>Шт</v>
      </c>
      <c r="C1982" s="2">
        <v>12</v>
      </c>
      <c r="D1982" s="2">
        <v>2000000</v>
      </c>
      <c r="E1982" s="2">
        <f t="shared" si="47"/>
        <v>26880000.000000004</v>
      </c>
    </row>
    <row r="1983" spans="1:5" ht="11.25">
      <c r="A1983" s="27" t="s">
        <v>1445</v>
      </c>
      <c r="B1983" s="16" t="str">
        <f>'[1]Инструменты и Непроизв мат'!D5224</f>
        <v>Шт</v>
      </c>
      <c r="C1983" s="2">
        <v>10</v>
      </c>
      <c r="D1983" s="2">
        <v>2000000</v>
      </c>
      <c r="E1983" s="2">
        <f t="shared" si="47"/>
        <v>22400000.000000004</v>
      </c>
    </row>
    <row r="1984" spans="1:5" ht="11.25">
      <c r="A1984" s="27" t="s">
        <v>1448</v>
      </c>
      <c r="B1984" s="16" t="str">
        <f>'[1]Инструменты и Непроизв мат'!D5225</f>
        <v>Шт</v>
      </c>
      <c r="C1984" s="2">
        <v>10</v>
      </c>
      <c r="D1984" s="2">
        <v>2000000</v>
      </c>
      <c r="E1984" s="2">
        <f t="shared" si="47"/>
        <v>22400000.000000004</v>
      </c>
    </row>
    <row r="1985" spans="1:5" ht="11.25">
      <c r="A1985" s="27" t="s">
        <v>1449</v>
      </c>
      <c r="B1985" s="16" t="str">
        <f>'[1]Инструменты и Непроизв мат'!D5226</f>
        <v>Шт</v>
      </c>
      <c r="C1985" s="2">
        <v>4</v>
      </c>
      <c r="D1985" s="2">
        <v>4000000</v>
      </c>
      <c r="E1985" s="2">
        <f t="shared" si="47"/>
        <v>17920000</v>
      </c>
    </row>
    <row r="1986" spans="1:5" ht="11.25">
      <c r="A1986" s="27" t="s">
        <v>1449</v>
      </c>
      <c r="B1986" s="16" t="str">
        <f>'[1]Инструменты и Непроизв мат'!D5227</f>
        <v>Шт</v>
      </c>
      <c r="C1986" s="2">
        <v>4</v>
      </c>
      <c r="D1986" s="2">
        <v>4000000</v>
      </c>
      <c r="E1986" s="2">
        <f t="shared" si="47"/>
        <v>17920000</v>
      </c>
    </row>
    <row r="1987" spans="1:5" ht="11.25">
      <c r="A1987" s="27" t="s">
        <v>1450</v>
      </c>
      <c r="B1987" s="16" t="str">
        <f>'[1]Инструменты и Непроизв мат'!D5228</f>
        <v>Шт</v>
      </c>
      <c r="C1987" s="2">
        <v>6</v>
      </c>
      <c r="D1987" s="2">
        <v>2500000</v>
      </c>
      <c r="E1987" s="2">
        <f t="shared" si="47"/>
        <v>16800000</v>
      </c>
    </row>
    <row r="1988" spans="1:5" ht="11.25">
      <c r="A1988" s="27" t="s">
        <v>1451</v>
      </c>
      <c r="B1988" s="16" t="str">
        <f>'[1]Инструменты и Непроизв мат'!D5229</f>
        <v>Шт</v>
      </c>
      <c r="C1988" s="2">
        <v>6</v>
      </c>
      <c r="D1988" s="2">
        <v>2500000</v>
      </c>
      <c r="E1988" s="2">
        <f t="shared" si="47"/>
        <v>16800000</v>
      </c>
    </row>
    <row r="1989" spans="1:5" ht="22.5">
      <c r="A1989" s="27" t="s">
        <v>1452</v>
      </c>
      <c r="B1989" s="16" t="str">
        <f>'[1]Инструменты и Непроизв мат'!D5230</f>
        <v>Шт</v>
      </c>
      <c r="C1989" s="2">
        <v>2</v>
      </c>
      <c r="D1989" s="2">
        <v>35000000</v>
      </c>
      <c r="E1989" s="2">
        <f t="shared" si="47"/>
        <v>78400000.00000001</v>
      </c>
    </row>
    <row r="1990" spans="1:5" ht="11.25">
      <c r="A1990" s="27" t="s">
        <v>1453</v>
      </c>
      <c r="B1990" s="16" t="str">
        <f>'[1]Инструменты и Непроизв мат'!D5231</f>
        <v>Шт</v>
      </c>
      <c r="C1990" s="2">
        <v>6</v>
      </c>
      <c r="D1990" s="2">
        <v>1600000</v>
      </c>
      <c r="E1990" s="2">
        <f t="shared" si="47"/>
        <v>10752000.000000002</v>
      </c>
    </row>
    <row r="1991" spans="1:5" ht="11.25">
      <c r="A1991" s="27" t="s">
        <v>1454</v>
      </c>
      <c r="B1991" s="16" t="str">
        <f>'[1]Инструменты и Непроизв мат'!D5232</f>
        <v>Шт</v>
      </c>
      <c r="C1991" s="2">
        <v>6</v>
      </c>
      <c r="D1991" s="2">
        <v>1700000</v>
      </c>
      <c r="E1991" s="2">
        <f t="shared" si="47"/>
        <v>11424000.000000002</v>
      </c>
    </row>
    <row r="1992" spans="1:5" ht="11.25">
      <c r="A1992" s="27" t="s">
        <v>1441</v>
      </c>
      <c r="B1992" s="16" t="str">
        <f>'[1]Инструменты и Непроизв мат'!D5233</f>
        <v>Шт</v>
      </c>
      <c r="C1992" s="2">
        <v>4</v>
      </c>
      <c r="D1992" s="2">
        <v>2300000</v>
      </c>
      <c r="E1992" s="2">
        <f t="shared" si="47"/>
        <v>10304000.000000002</v>
      </c>
    </row>
    <row r="1993" spans="1:5" ht="11.25">
      <c r="A1993" s="27" t="s">
        <v>1455</v>
      </c>
      <c r="B1993" s="16" t="str">
        <f>'[1]Инструменты и Непроизв мат'!D5234</f>
        <v>Шт</v>
      </c>
      <c r="C1993" s="2">
        <v>2</v>
      </c>
      <c r="D1993" s="2">
        <v>7500000</v>
      </c>
      <c r="E1993" s="2">
        <f t="shared" si="47"/>
        <v>16800000</v>
      </c>
    </row>
    <row r="1994" spans="1:5" ht="11.25">
      <c r="A1994" s="27" t="s">
        <v>1456</v>
      </c>
      <c r="B1994" s="16" t="str">
        <f>'[1]Инструменты и Непроизв мат'!D5235</f>
        <v>Шт</v>
      </c>
      <c r="C1994" s="2">
        <v>2</v>
      </c>
      <c r="D1994" s="2">
        <v>10500000</v>
      </c>
      <c r="E1994" s="2">
        <f t="shared" si="47"/>
        <v>23520000.000000004</v>
      </c>
    </row>
    <row r="1995" spans="1:5" ht="11.25">
      <c r="A1995" s="27" t="s">
        <v>1457</v>
      </c>
      <c r="B1995" s="16" t="str">
        <f>'[1]Инструменты и Непроизв мат'!D5236</f>
        <v>Шт</v>
      </c>
      <c r="C1995" s="2">
        <v>2</v>
      </c>
      <c r="D1995" s="2">
        <v>3000000</v>
      </c>
      <c r="E1995" s="2">
        <f t="shared" si="47"/>
        <v>6720000.000000001</v>
      </c>
    </row>
    <row r="1996" spans="1:5" ht="11.25">
      <c r="A1996" s="27" t="s">
        <v>1458</v>
      </c>
      <c r="B1996" s="16" t="str">
        <f>'[1]Инструменты и Непроизв мат'!D5237</f>
        <v>Шт</v>
      </c>
      <c r="C1996" s="2">
        <v>2</v>
      </c>
      <c r="D1996" s="2">
        <v>2000000</v>
      </c>
      <c r="E1996" s="2">
        <f t="shared" si="47"/>
        <v>4480000</v>
      </c>
    </row>
    <row r="1997" spans="1:5" ht="11.25">
      <c r="A1997" s="27" t="s">
        <v>1459</v>
      </c>
      <c r="B1997" s="16" t="str">
        <f>'[1]Инструменты и Непроизв мат'!D5238</f>
        <v>шт</v>
      </c>
      <c r="C1997" s="2">
        <v>5</v>
      </c>
      <c r="D1997" s="2">
        <v>2000000</v>
      </c>
      <c r="E1997" s="2">
        <f t="shared" si="47"/>
        <v>11200000.000000002</v>
      </c>
    </row>
    <row r="1998" spans="1:5" ht="11.25">
      <c r="A1998" s="27" t="s">
        <v>1460</v>
      </c>
      <c r="B1998" s="16" t="str">
        <f>'[1]Инструменты и Непроизв мат'!D5239</f>
        <v>Шт</v>
      </c>
      <c r="C1998" s="2">
        <v>14</v>
      </c>
      <c r="D1998" s="2">
        <v>450000</v>
      </c>
      <c r="E1998" s="2">
        <f t="shared" si="47"/>
        <v>7056000.000000001</v>
      </c>
    </row>
    <row r="1999" spans="1:5" ht="11.25">
      <c r="A1999" s="27" t="s">
        <v>1448</v>
      </c>
      <c r="B1999" s="16" t="str">
        <f>'[1]Инструменты и Непроизв мат'!D5240</f>
        <v>Шт</v>
      </c>
      <c r="C1999" s="2">
        <v>3</v>
      </c>
      <c r="D1999" s="2">
        <v>2000000</v>
      </c>
      <c r="E1999" s="2">
        <f t="shared" si="47"/>
        <v>6720000.000000001</v>
      </c>
    </row>
    <row r="2000" spans="1:5" ht="11.25">
      <c r="A2000" s="27" t="s">
        <v>1461</v>
      </c>
      <c r="B2000" s="16" t="str">
        <f>'[1]Инструменты и Непроизв мат'!D5241</f>
        <v>Шт</v>
      </c>
      <c r="C2000" s="2">
        <v>2</v>
      </c>
      <c r="D2000" s="2">
        <v>2500000</v>
      </c>
      <c r="E2000" s="2">
        <f t="shared" si="47"/>
        <v>5600000.000000001</v>
      </c>
    </row>
    <row r="2001" spans="1:5" ht="11.25">
      <c r="A2001" s="27" t="s">
        <v>1462</v>
      </c>
      <c r="B2001" s="16" t="str">
        <f>'[1]Инструменты и Непроизв мат'!D5242</f>
        <v>Шт</v>
      </c>
      <c r="C2001" s="2">
        <v>2</v>
      </c>
      <c r="D2001" s="2">
        <v>7860000</v>
      </c>
      <c r="E2001" s="2">
        <f t="shared" si="47"/>
        <v>17606400</v>
      </c>
    </row>
    <row r="2002" spans="1:5" ht="11.25">
      <c r="A2002" s="27" t="s">
        <v>1463</v>
      </c>
      <c r="B2002" s="16" t="str">
        <f>'[1]Инструменты и Непроизв мат'!D5243</f>
        <v>Шт</v>
      </c>
      <c r="C2002" s="2">
        <v>2</v>
      </c>
      <c r="D2002" s="2">
        <v>1000000</v>
      </c>
      <c r="E2002" s="2">
        <f t="shared" si="47"/>
        <v>2240000</v>
      </c>
    </row>
    <row r="2003" spans="1:5" ht="11.25">
      <c r="A2003" s="27" t="s">
        <v>1464</v>
      </c>
      <c r="B2003" s="16" t="str">
        <f>'[1]Инструменты и Непроизв мат'!D5244</f>
        <v>Шт</v>
      </c>
      <c r="C2003" s="2">
        <v>6</v>
      </c>
      <c r="D2003" s="2">
        <v>2500000</v>
      </c>
      <c r="E2003" s="2">
        <f t="shared" si="47"/>
        <v>16800000</v>
      </c>
    </row>
    <row r="2004" spans="1:5" ht="11.25">
      <c r="A2004" s="27" t="s">
        <v>1465</v>
      </c>
      <c r="B2004" s="16" t="str">
        <f>'[1]Инструменты и Непроизв мат'!D5245</f>
        <v>Шт</v>
      </c>
      <c r="C2004" s="2">
        <v>2</v>
      </c>
      <c r="D2004" s="2">
        <v>5500000</v>
      </c>
      <c r="E2004" s="2">
        <f t="shared" si="47"/>
        <v>12320000.000000002</v>
      </c>
    </row>
    <row r="2005" spans="1:5" ht="11.25">
      <c r="A2005" s="27" t="s">
        <v>1466</v>
      </c>
      <c r="B2005" s="16" t="str">
        <f>'[1]Инструменты и Непроизв мат'!D5246</f>
        <v>КОМ-Т</v>
      </c>
      <c r="C2005" s="2">
        <v>2</v>
      </c>
      <c r="D2005" s="2">
        <v>5500000</v>
      </c>
      <c r="E2005" s="2">
        <f aca="true" t="shared" si="48" ref="E2005:E2059">(C2005*D2005)*1.12</f>
        <v>12320000.000000002</v>
      </c>
    </row>
    <row r="2006" spans="1:5" ht="11.25">
      <c r="A2006" s="27" t="s">
        <v>1467</v>
      </c>
      <c r="B2006" s="16" t="str">
        <f>'[1]Инструменты и Непроизв мат'!D5247</f>
        <v>Шт</v>
      </c>
      <c r="C2006" s="2">
        <v>20</v>
      </c>
      <c r="D2006" s="2">
        <v>200000</v>
      </c>
      <c r="E2006" s="2">
        <f t="shared" si="48"/>
        <v>4480000</v>
      </c>
    </row>
    <row r="2007" spans="1:5" ht="11.25">
      <c r="A2007" s="27" t="s">
        <v>1468</v>
      </c>
      <c r="B2007" s="16" t="str">
        <f>'[1]Инструменты и Непроизв мат'!D5248</f>
        <v>Шт</v>
      </c>
      <c r="C2007" s="2">
        <v>2</v>
      </c>
      <c r="D2007" s="2">
        <v>2500000</v>
      </c>
      <c r="E2007" s="2">
        <f t="shared" si="48"/>
        <v>5600000.000000001</v>
      </c>
    </row>
    <row r="2008" spans="1:5" ht="11.25">
      <c r="A2008" s="27" t="s">
        <v>1469</v>
      </c>
      <c r="B2008" s="16" t="str">
        <f>'[1]Инструменты и Непроизв мат'!D5249</f>
        <v>шт</v>
      </c>
      <c r="C2008" s="2">
        <v>1</v>
      </c>
      <c r="D2008" s="2">
        <v>3500000</v>
      </c>
      <c r="E2008" s="2">
        <f t="shared" si="48"/>
        <v>3920000.0000000005</v>
      </c>
    </row>
    <row r="2009" spans="1:5" ht="11.25">
      <c r="A2009" s="27" t="s">
        <v>1448</v>
      </c>
      <c r="B2009" s="16" t="str">
        <f>'[1]Инструменты и Непроизв мат'!D5250</f>
        <v>Шт</v>
      </c>
      <c r="C2009" s="2">
        <v>2</v>
      </c>
      <c r="D2009" s="2">
        <v>2000000</v>
      </c>
      <c r="E2009" s="2">
        <f t="shared" si="48"/>
        <v>4480000</v>
      </c>
    </row>
    <row r="2010" spans="1:5" ht="11.25">
      <c r="A2010" s="27" t="s">
        <v>1461</v>
      </c>
      <c r="B2010" s="16" t="str">
        <f>'[1]Инструменты и Непроизв мат'!D5251</f>
        <v>Шт</v>
      </c>
      <c r="C2010" s="2">
        <v>2</v>
      </c>
      <c r="D2010" s="2">
        <v>2500000</v>
      </c>
      <c r="E2010" s="2">
        <f t="shared" si="48"/>
        <v>5600000.000000001</v>
      </c>
    </row>
    <row r="2011" spans="1:5" ht="11.25">
      <c r="A2011" s="27" t="s">
        <v>1470</v>
      </c>
      <c r="B2011" s="16" t="str">
        <f>'[1]Инструменты и Непроизв мат'!D5252</f>
        <v>Шт</v>
      </c>
      <c r="C2011" s="2">
        <v>2</v>
      </c>
      <c r="D2011" s="2">
        <v>2500000</v>
      </c>
      <c r="E2011" s="2">
        <f t="shared" si="48"/>
        <v>5600000.000000001</v>
      </c>
    </row>
    <row r="2012" spans="1:5" ht="11.25">
      <c r="A2012" s="27" t="s">
        <v>1471</v>
      </c>
      <c r="B2012" s="16" t="str">
        <f>'[1]Инструменты и Непроизв мат'!D5253</f>
        <v>Шт</v>
      </c>
      <c r="C2012" s="2">
        <v>1</v>
      </c>
      <c r="D2012" s="2">
        <v>15000000</v>
      </c>
      <c r="E2012" s="2">
        <f t="shared" si="48"/>
        <v>16800000</v>
      </c>
    </row>
    <row r="2013" spans="1:5" ht="11.25">
      <c r="A2013" s="27" t="s">
        <v>1472</v>
      </c>
      <c r="B2013" s="16" t="str">
        <f>'[1]Инструменты и Непроизв мат'!D5254</f>
        <v>Шт</v>
      </c>
      <c r="C2013" s="2">
        <v>2</v>
      </c>
      <c r="D2013" s="2">
        <v>1800000</v>
      </c>
      <c r="E2013" s="2">
        <f t="shared" si="48"/>
        <v>4032000.0000000005</v>
      </c>
    </row>
    <row r="2014" spans="1:5" ht="11.25">
      <c r="A2014" s="27" t="s">
        <v>1473</v>
      </c>
      <c r="B2014" s="16" t="str">
        <f>'[1]Инструменты и Непроизв мат'!D5255</f>
        <v>Шт</v>
      </c>
      <c r="C2014" s="2">
        <v>5</v>
      </c>
      <c r="D2014" s="2">
        <v>2500000</v>
      </c>
      <c r="E2014" s="2">
        <f t="shared" si="48"/>
        <v>14000000.000000002</v>
      </c>
    </row>
    <row r="2015" spans="1:5" ht="11.25">
      <c r="A2015" s="27" t="s">
        <v>1464</v>
      </c>
      <c r="B2015" s="16" t="str">
        <f>'[1]Инструменты и Непроизв мат'!D5256</f>
        <v>Шт</v>
      </c>
      <c r="C2015" s="2">
        <v>5</v>
      </c>
      <c r="D2015" s="2">
        <v>2500000</v>
      </c>
      <c r="E2015" s="2">
        <f t="shared" si="48"/>
        <v>14000000.000000002</v>
      </c>
    </row>
    <row r="2016" spans="1:5" ht="11.25">
      <c r="A2016" s="27" t="s">
        <v>1474</v>
      </c>
      <c r="B2016" s="16" t="str">
        <f>'[1]Инструменты и Непроизв мат'!D5257</f>
        <v>Шт</v>
      </c>
      <c r="C2016" s="2">
        <v>5</v>
      </c>
      <c r="D2016" s="2">
        <v>2500000</v>
      </c>
      <c r="E2016" s="2">
        <f t="shared" si="48"/>
        <v>14000000.000000002</v>
      </c>
    </row>
    <row r="2017" spans="1:5" ht="11.25">
      <c r="A2017" s="27" t="s">
        <v>1448</v>
      </c>
      <c r="B2017" s="16" t="str">
        <f>'[1]Инструменты и Непроизв мат'!D5258</f>
        <v>Шт</v>
      </c>
      <c r="C2017" s="2">
        <v>6</v>
      </c>
      <c r="D2017" s="2">
        <v>2000000</v>
      </c>
      <c r="E2017" s="2">
        <f t="shared" si="48"/>
        <v>13440000.000000002</v>
      </c>
    </row>
    <row r="2018" spans="1:5" ht="11.25">
      <c r="A2018" s="27" t="s">
        <v>1475</v>
      </c>
      <c r="B2018" s="16" t="str">
        <f>'[1]Инструменты и Непроизв мат'!D5259</f>
        <v>Шт</v>
      </c>
      <c r="C2018" s="2">
        <v>2</v>
      </c>
      <c r="D2018" s="2">
        <v>1000000</v>
      </c>
      <c r="E2018" s="2">
        <f t="shared" si="48"/>
        <v>2240000</v>
      </c>
    </row>
    <row r="2019" spans="1:5" ht="11.25">
      <c r="A2019" s="27" t="s">
        <v>1476</v>
      </c>
      <c r="B2019" s="16" t="str">
        <f>'[1]Инструменты и Непроизв мат'!D5260</f>
        <v>Шт</v>
      </c>
      <c r="C2019" s="2">
        <v>1</v>
      </c>
      <c r="D2019" s="2">
        <v>12000000</v>
      </c>
      <c r="E2019" s="2">
        <f t="shared" si="48"/>
        <v>13440000.000000002</v>
      </c>
    </row>
    <row r="2020" spans="1:5" ht="11.25">
      <c r="A2020" s="27" t="s">
        <v>1465</v>
      </c>
      <c r="B2020" s="16" t="str">
        <f>'[1]Инструменты и Непроизв мат'!D5261</f>
        <v>Шт</v>
      </c>
      <c r="C2020" s="2">
        <v>2</v>
      </c>
      <c r="D2020" s="2">
        <v>5500000</v>
      </c>
      <c r="E2020" s="2">
        <f t="shared" si="48"/>
        <v>12320000.000000002</v>
      </c>
    </row>
    <row r="2021" spans="1:5" ht="11.25">
      <c r="A2021" s="27" t="s">
        <v>1464</v>
      </c>
      <c r="B2021" s="16" t="str">
        <f>'[1]Инструменты и Непроизв мат'!D5262</f>
        <v>Шт</v>
      </c>
      <c r="C2021" s="2">
        <v>2</v>
      </c>
      <c r="D2021" s="2">
        <v>2500000</v>
      </c>
      <c r="E2021" s="2">
        <f t="shared" si="48"/>
        <v>5600000.000000001</v>
      </c>
    </row>
    <row r="2022" spans="1:5" ht="11.25">
      <c r="A2022" s="27" t="s">
        <v>1477</v>
      </c>
      <c r="B2022" s="16" t="str">
        <f>'[1]Инструменты и Непроизв мат'!D5263</f>
        <v>Шт</v>
      </c>
      <c r="C2022" s="2">
        <v>2</v>
      </c>
      <c r="D2022" s="2">
        <v>2500000</v>
      </c>
      <c r="E2022" s="2">
        <f t="shared" si="48"/>
        <v>5600000.000000001</v>
      </c>
    </row>
    <row r="2023" spans="1:5" ht="11.25">
      <c r="A2023" s="27" t="s">
        <v>1478</v>
      </c>
      <c r="B2023" s="16" t="str">
        <f>'[1]Инструменты и Непроизв мат'!D5264</f>
        <v>Шт</v>
      </c>
      <c r="C2023" s="2">
        <v>1</v>
      </c>
      <c r="D2023" s="2">
        <v>5000000</v>
      </c>
      <c r="E2023" s="2">
        <f t="shared" si="48"/>
        <v>5600000.000000001</v>
      </c>
    </row>
    <row r="2024" spans="1:5" ht="11.25">
      <c r="A2024" s="27" t="s">
        <v>1479</v>
      </c>
      <c r="B2024" s="16" t="str">
        <f>'[1]Инструменты и Непроизв мат'!D5265</f>
        <v>Шт</v>
      </c>
      <c r="C2024" s="2">
        <v>2</v>
      </c>
      <c r="D2024" s="2">
        <v>2500000</v>
      </c>
      <c r="E2024" s="2">
        <f t="shared" si="48"/>
        <v>5600000.000000001</v>
      </c>
    </row>
    <row r="2025" spans="1:5" s="4" customFormat="1" ht="11.25">
      <c r="A2025" s="18" t="s">
        <v>1480</v>
      </c>
      <c r="B2025" s="17"/>
      <c r="C2025" s="15"/>
      <c r="D2025" s="1"/>
      <c r="E2025" s="1">
        <f>SUM(E2026:E2100)</f>
        <v>1047452000.0000001</v>
      </c>
    </row>
    <row r="2026" spans="1:5" ht="11.25">
      <c r="A2026" s="29" t="s">
        <v>1481</v>
      </c>
      <c r="B2026" s="16" t="str">
        <f>'[1]Инструменты и Непроизв мат'!D5313</f>
        <v>Шт</v>
      </c>
      <c r="C2026" s="14">
        <v>11</v>
      </c>
      <c r="D2026" s="2">
        <v>8000000</v>
      </c>
      <c r="E2026" s="2">
        <f t="shared" si="48"/>
        <v>98560000.00000001</v>
      </c>
    </row>
    <row r="2027" spans="1:5" ht="11.25">
      <c r="A2027" s="29" t="s">
        <v>1482</v>
      </c>
      <c r="B2027" s="16" t="str">
        <f>'[1]Инструменты и Непроизв мат'!D5315</f>
        <v>Шт</v>
      </c>
      <c r="C2027" s="14">
        <v>11</v>
      </c>
      <c r="D2027" s="2">
        <v>7500000</v>
      </c>
      <c r="E2027" s="2">
        <f t="shared" si="48"/>
        <v>92400000.00000001</v>
      </c>
    </row>
    <row r="2028" spans="1:5" ht="22.5">
      <c r="A2028" s="29" t="s">
        <v>1483</v>
      </c>
      <c r="B2028" s="16" t="str">
        <f>'[1]Инструменты и Непроизв мат'!D5316</f>
        <v>Шт</v>
      </c>
      <c r="C2028" s="14">
        <v>10</v>
      </c>
      <c r="D2028" s="2">
        <v>8500000</v>
      </c>
      <c r="E2028" s="2">
        <f t="shared" si="48"/>
        <v>95200000.00000001</v>
      </c>
    </row>
    <row r="2029" spans="1:5" ht="11.25">
      <c r="A2029" s="29" t="s">
        <v>1484</v>
      </c>
      <c r="B2029" s="16" t="str">
        <f>'[1]Инструменты и Непроизв мат'!D5325</f>
        <v>Шт</v>
      </c>
      <c r="C2029" s="14">
        <v>12</v>
      </c>
      <c r="D2029" s="2">
        <v>1800000</v>
      </c>
      <c r="E2029" s="2">
        <f t="shared" si="48"/>
        <v>24192000.000000004</v>
      </c>
    </row>
    <row r="2030" spans="1:5" ht="22.5">
      <c r="A2030" s="29" t="s">
        <v>1485</v>
      </c>
      <c r="B2030" s="16" t="str">
        <f>'[1]Инструменты и Непроизв мат'!D5327</f>
        <v>шт</v>
      </c>
      <c r="C2030" s="14">
        <v>2</v>
      </c>
      <c r="D2030" s="2">
        <v>9000000</v>
      </c>
      <c r="E2030" s="2">
        <f t="shared" si="48"/>
        <v>20160000.000000004</v>
      </c>
    </row>
    <row r="2031" spans="1:5" ht="11.25">
      <c r="A2031" s="29" t="s">
        <v>1486</v>
      </c>
      <c r="B2031" s="16" t="str">
        <f>'[1]Инструменты и Непроизв мат'!D5328</f>
        <v>Шт</v>
      </c>
      <c r="C2031" s="14">
        <v>2</v>
      </c>
      <c r="D2031" s="2">
        <v>9000000</v>
      </c>
      <c r="E2031" s="2">
        <f t="shared" si="48"/>
        <v>20160000.000000004</v>
      </c>
    </row>
    <row r="2032" spans="1:5" ht="22.5">
      <c r="A2032" s="29" t="s">
        <v>1487</v>
      </c>
      <c r="B2032" s="16" t="str">
        <f>'[1]Инструменты и Непроизв мат'!D5332</f>
        <v>Шт</v>
      </c>
      <c r="C2032" s="14">
        <v>6</v>
      </c>
      <c r="D2032" s="2">
        <v>3000000</v>
      </c>
      <c r="E2032" s="2">
        <f t="shared" si="48"/>
        <v>20160000.000000004</v>
      </c>
    </row>
    <row r="2033" spans="1:5" ht="11.25">
      <c r="A2033" s="29" t="s">
        <v>1488</v>
      </c>
      <c r="B2033" s="16" t="str">
        <f>'[1]Инструменты и Непроизв мат'!D5334</f>
        <v>Шт</v>
      </c>
      <c r="C2033" s="14">
        <v>2</v>
      </c>
      <c r="D2033" s="2">
        <v>9000000</v>
      </c>
      <c r="E2033" s="2">
        <f t="shared" si="48"/>
        <v>20160000.000000004</v>
      </c>
    </row>
    <row r="2034" spans="1:5" ht="11.25">
      <c r="A2034" s="29" t="s">
        <v>1489</v>
      </c>
      <c r="B2034" s="16" t="str">
        <f>'[1]Инструменты и Непроизв мат'!D5335</f>
        <v>Шт</v>
      </c>
      <c r="C2034" s="14">
        <v>5</v>
      </c>
      <c r="D2034" s="2">
        <v>3000000</v>
      </c>
      <c r="E2034" s="2">
        <f t="shared" si="48"/>
        <v>16800000</v>
      </c>
    </row>
    <row r="2035" spans="1:5" ht="11.25">
      <c r="A2035" s="29" t="s">
        <v>1490</v>
      </c>
      <c r="B2035" s="16" t="str">
        <f>'[1]Инструменты и Непроизв мат'!D5336</f>
        <v>Шт</v>
      </c>
      <c r="C2035" s="14">
        <v>12</v>
      </c>
      <c r="D2035" s="2">
        <v>1000000</v>
      </c>
      <c r="E2035" s="2">
        <f t="shared" si="48"/>
        <v>13440000.000000002</v>
      </c>
    </row>
    <row r="2036" spans="1:5" ht="22.5">
      <c r="A2036" s="29" t="s">
        <v>1491</v>
      </c>
      <c r="B2036" s="16" t="str">
        <f>'[1]Инструменты и Непроизв мат'!D5337</f>
        <v>Шт</v>
      </c>
      <c r="C2036" s="14">
        <v>2</v>
      </c>
      <c r="D2036" s="2">
        <v>25000000</v>
      </c>
      <c r="E2036" s="2">
        <f t="shared" si="48"/>
        <v>56000000.00000001</v>
      </c>
    </row>
    <row r="2037" spans="1:5" ht="22.5">
      <c r="A2037" s="29" t="s">
        <v>1492</v>
      </c>
      <c r="B2037" s="16" t="str">
        <f>'[1]Инструменты и Непроизв мат'!D5338</f>
        <v>Шт</v>
      </c>
      <c r="C2037" s="14">
        <v>2</v>
      </c>
      <c r="D2037" s="2">
        <v>15000000</v>
      </c>
      <c r="E2037" s="2">
        <f t="shared" si="48"/>
        <v>33600000</v>
      </c>
    </row>
    <row r="2038" spans="1:5" ht="11.25">
      <c r="A2038" s="29" t="s">
        <v>1493</v>
      </c>
      <c r="B2038" s="16" t="str">
        <f>'[1]Инструменты и Непроизв мат'!D5339</f>
        <v>Шт</v>
      </c>
      <c r="C2038" s="14">
        <v>1</v>
      </c>
      <c r="D2038" s="2">
        <v>7000000</v>
      </c>
      <c r="E2038" s="2">
        <f t="shared" si="48"/>
        <v>7840000.000000001</v>
      </c>
    </row>
    <row r="2039" spans="1:5" ht="11.25">
      <c r="A2039" s="29" t="s">
        <v>1494</v>
      </c>
      <c r="B2039" s="16" t="str">
        <f>'[1]Инструменты и Непроизв мат'!D5342</f>
        <v>Шт</v>
      </c>
      <c r="C2039" s="14">
        <v>2</v>
      </c>
      <c r="D2039" s="2">
        <v>4000000</v>
      </c>
      <c r="E2039" s="2">
        <f t="shared" si="48"/>
        <v>8960000</v>
      </c>
    </row>
    <row r="2040" spans="1:5" ht="11.25">
      <c r="A2040" s="29" t="s">
        <v>1495</v>
      </c>
      <c r="B2040" s="16" t="str">
        <f>'[1]Инструменты и Непроизв мат'!D5343</f>
        <v>Шт</v>
      </c>
      <c r="C2040" s="14">
        <v>5</v>
      </c>
      <c r="D2040" s="2">
        <v>1800000</v>
      </c>
      <c r="E2040" s="2">
        <f t="shared" si="48"/>
        <v>10080000.000000002</v>
      </c>
    </row>
    <row r="2041" spans="1:5" ht="11.25">
      <c r="A2041" s="29" t="s">
        <v>1496</v>
      </c>
      <c r="B2041" s="16" t="str">
        <f>'[1]Инструменты и Непроизв мат'!D5344</f>
        <v>Шт</v>
      </c>
      <c r="C2041" s="14">
        <v>1</v>
      </c>
      <c r="D2041" s="2">
        <v>18000000</v>
      </c>
      <c r="E2041" s="2">
        <f t="shared" si="48"/>
        <v>20160000.000000004</v>
      </c>
    </row>
    <row r="2042" spans="1:5" ht="11.25">
      <c r="A2042" s="29" t="s">
        <v>1497</v>
      </c>
      <c r="B2042" s="16" t="str">
        <f>'[1]Инструменты и Непроизв мат'!D5345</f>
        <v>Шт</v>
      </c>
      <c r="C2042" s="14">
        <v>2</v>
      </c>
      <c r="D2042" s="2">
        <v>3500000</v>
      </c>
      <c r="E2042" s="2">
        <f t="shared" si="48"/>
        <v>7840000.000000001</v>
      </c>
    </row>
    <row r="2043" spans="1:5" ht="11.25">
      <c r="A2043" s="29" t="s">
        <v>1498</v>
      </c>
      <c r="B2043" s="16" t="str">
        <f>'[1]Инструменты и Непроизв мат'!D5346</f>
        <v>Шт</v>
      </c>
      <c r="C2043" s="14">
        <v>1</v>
      </c>
      <c r="D2043" s="2">
        <v>8500000</v>
      </c>
      <c r="E2043" s="2">
        <f t="shared" si="48"/>
        <v>9520000</v>
      </c>
    </row>
    <row r="2044" spans="1:5" ht="11.25">
      <c r="A2044" s="29" t="s">
        <v>1499</v>
      </c>
      <c r="B2044" s="16" t="str">
        <f>'[1]Инструменты и Непроизв мат'!D5347</f>
        <v>Шт</v>
      </c>
      <c r="C2044" s="14">
        <v>1</v>
      </c>
      <c r="D2044" s="2">
        <v>11000000</v>
      </c>
      <c r="E2044" s="2">
        <f t="shared" si="48"/>
        <v>12320000.000000002</v>
      </c>
    </row>
    <row r="2045" spans="1:5" ht="11.25">
      <c r="A2045" s="29" t="s">
        <v>1500</v>
      </c>
      <c r="B2045" s="16" t="str">
        <f>'[1]Инструменты и Непроизв мат'!D5348</f>
        <v>Шт</v>
      </c>
      <c r="C2045" s="14">
        <v>2</v>
      </c>
      <c r="D2045" s="2">
        <v>3500000</v>
      </c>
      <c r="E2045" s="2">
        <f t="shared" si="48"/>
        <v>7840000.000000001</v>
      </c>
    </row>
    <row r="2046" spans="1:5" ht="11.25">
      <c r="A2046" s="29" t="s">
        <v>1501</v>
      </c>
      <c r="B2046" s="16" t="str">
        <f>'[1]Инструменты и Непроизв мат'!D5349</f>
        <v>Шт</v>
      </c>
      <c r="C2046" s="14">
        <v>1</v>
      </c>
      <c r="D2046" s="2">
        <v>30000000</v>
      </c>
      <c r="E2046" s="2">
        <f t="shared" si="48"/>
        <v>33600000</v>
      </c>
    </row>
    <row r="2047" spans="1:5" ht="11.25">
      <c r="A2047" s="29" t="s">
        <v>1503</v>
      </c>
      <c r="B2047" s="16" t="str">
        <f>'[1]Инструменты и Непроизв мат'!D5352</f>
        <v>Шт</v>
      </c>
      <c r="C2047" s="14">
        <v>5</v>
      </c>
      <c r="D2047" s="2">
        <v>1500000</v>
      </c>
      <c r="E2047" s="2">
        <f t="shared" si="48"/>
        <v>8400000</v>
      </c>
    </row>
    <row r="2048" spans="1:5" ht="11.25">
      <c r="A2048" s="29" t="s">
        <v>1501</v>
      </c>
      <c r="B2048" s="16" t="str">
        <f>'[1]Инструменты и Непроизв мат'!D5353</f>
        <v>Шт</v>
      </c>
      <c r="C2048" s="14">
        <v>1</v>
      </c>
      <c r="D2048" s="2">
        <v>30000000</v>
      </c>
      <c r="E2048" s="2">
        <f t="shared" si="48"/>
        <v>33600000</v>
      </c>
    </row>
    <row r="2049" spans="1:5" ht="11.25">
      <c r="A2049" s="29" t="s">
        <v>1504</v>
      </c>
      <c r="B2049" s="16" t="str">
        <f>'[1]Инструменты и Непроизв мат'!D5356</f>
        <v>Шт</v>
      </c>
      <c r="C2049" s="14">
        <v>1</v>
      </c>
      <c r="D2049" s="2">
        <v>9500000</v>
      </c>
      <c r="E2049" s="2">
        <f t="shared" si="48"/>
        <v>10640000.000000002</v>
      </c>
    </row>
    <row r="2050" spans="1:5" ht="11.25">
      <c r="A2050" s="29" t="s">
        <v>1505</v>
      </c>
      <c r="B2050" s="16" t="str">
        <f>'[1]Инструменты и Непроизв мат'!D5358</f>
        <v>Шт</v>
      </c>
      <c r="C2050" s="14">
        <v>1</v>
      </c>
      <c r="D2050" s="2">
        <v>7000000</v>
      </c>
      <c r="E2050" s="2">
        <f t="shared" si="48"/>
        <v>7840000.000000001</v>
      </c>
    </row>
    <row r="2051" spans="1:5" ht="11.25">
      <c r="A2051" s="29" t="s">
        <v>1506</v>
      </c>
      <c r="B2051" s="16" t="str">
        <f>'[1]Инструменты и Непроизв мат'!D5359</f>
        <v>Шт</v>
      </c>
      <c r="C2051" s="14">
        <v>1</v>
      </c>
      <c r="D2051" s="2">
        <v>7000000</v>
      </c>
      <c r="E2051" s="2">
        <f t="shared" si="48"/>
        <v>7840000.000000001</v>
      </c>
    </row>
    <row r="2052" spans="1:5" ht="11.25">
      <c r="A2052" s="29" t="s">
        <v>1507</v>
      </c>
      <c r="B2052" s="16" t="str">
        <f>'[1]Инструменты и Непроизв мат'!D5360</f>
        <v>Шт</v>
      </c>
      <c r="C2052" s="14">
        <v>1</v>
      </c>
      <c r="D2052" s="2">
        <v>7000000</v>
      </c>
      <c r="E2052" s="2">
        <f t="shared" si="48"/>
        <v>7840000.000000001</v>
      </c>
    </row>
    <row r="2053" spans="1:5" ht="22.5">
      <c r="A2053" s="29" t="s">
        <v>1508</v>
      </c>
      <c r="B2053" s="16" t="str">
        <f>'[1]Инструменты и Непроизв мат'!D5361</f>
        <v>Шт</v>
      </c>
      <c r="C2053" s="14">
        <v>2</v>
      </c>
      <c r="D2053" s="2">
        <v>3500000</v>
      </c>
      <c r="E2053" s="2">
        <f t="shared" si="48"/>
        <v>7840000.000000001</v>
      </c>
    </row>
    <row r="2054" spans="1:5" ht="11.25">
      <c r="A2054" s="29" t="s">
        <v>1509</v>
      </c>
      <c r="B2054" s="16" t="str">
        <f>'[1]Инструменты и Непроизв мат'!D5362</f>
        <v>Шт</v>
      </c>
      <c r="C2054" s="14">
        <v>1</v>
      </c>
      <c r="D2054" s="2">
        <v>7000000</v>
      </c>
      <c r="E2054" s="2">
        <f t="shared" si="48"/>
        <v>7840000.000000001</v>
      </c>
    </row>
    <row r="2055" spans="1:5" ht="11.25">
      <c r="A2055" s="29" t="s">
        <v>1486</v>
      </c>
      <c r="B2055" s="16" t="str">
        <f>'[1]Инструменты и Непроизв мат'!D5363</f>
        <v>Шт</v>
      </c>
      <c r="C2055" s="14">
        <v>1</v>
      </c>
      <c r="D2055" s="2">
        <v>9000000</v>
      </c>
      <c r="E2055" s="2">
        <f t="shared" si="48"/>
        <v>10080000.000000002</v>
      </c>
    </row>
    <row r="2056" spans="1:5" ht="11.25">
      <c r="A2056" s="29" t="s">
        <v>1510</v>
      </c>
      <c r="B2056" s="16" t="str">
        <f>'[1]Инструменты и Непроизв мат'!D5364</f>
        <v>Шт</v>
      </c>
      <c r="C2056" s="14">
        <v>15</v>
      </c>
      <c r="D2056" s="2">
        <v>450000</v>
      </c>
      <c r="E2056" s="2">
        <f t="shared" si="48"/>
        <v>7560000.000000001</v>
      </c>
    </row>
    <row r="2057" spans="1:5" ht="22.5">
      <c r="A2057" s="29" t="s">
        <v>1511</v>
      </c>
      <c r="B2057" s="16" t="str">
        <f>'[1]Инструменты и Непроизв мат'!D5365</f>
        <v>шт</v>
      </c>
      <c r="C2057" s="14">
        <v>0.5</v>
      </c>
      <c r="D2057" s="2">
        <v>13000000</v>
      </c>
      <c r="E2057" s="2">
        <f t="shared" si="48"/>
        <v>7280000.000000001</v>
      </c>
    </row>
    <row r="2058" spans="1:5" ht="11.25">
      <c r="A2058" s="29" t="s">
        <v>1512</v>
      </c>
      <c r="B2058" s="16" t="str">
        <f>'[1]Инструменты и Непроизв мат'!D5366</f>
        <v>штук</v>
      </c>
      <c r="C2058" s="14">
        <v>30</v>
      </c>
      <c r="D2058" s="2">
        <v>200000</v>
      </c>
      <c r="E2058" s="2">
        <f t="shared" si="48"/>
        <v>6720000.000000001</v>
      </c>
    </row>
    <row r="2059" spans="1:5" ht="22.5">
      <c r="A2059" s="29" t="s">
        <v>1513</v>
      </c>
      <c r="B2059" s="16" t="str">
        <f>'[1]Инструменты и Непроизв мат'!D5367</f>
        <v>Шт</v>
      </c>
      <c r="C2059" s="14">
        <v>0.5</v>
      </c>
      <c r="D2059" s="2">
        <v>11000000</v>
      </c>
      <c r="E2059" s="2">
        <f t="shared" si="48"/>
        <v>6160000.000000001</v>
      </c>
    </row>
    <row r="2060" spans="1:5" ht="11.25">
      <c r="A2060" s="29" t="s">
        <v>1514</v>
      </c>
      <c r="B2060" s="16" t="str">
        <f>'[1]Инструменты и Непроизв мат'!D5368</f>
        <v>Шт</v>
      </c>
      <c r="C2060" s="14">
        <v>1</v>
      </c>
      <c r="D2060" s="2">
        <v>5500000</v>
      </c>
      <c r="E2060" s="2">
        <f aca="true" t="shared" si="49" ref="E2060:E2100">(C2060*D2060)*1.12</f>
        <v>6160000.000000001</v>
      </c>
    </row>
    <row r="2061" spans="1:5" ht="11.25">
      <c r="A2061" s="29" t="s">
        <v>1515</v>
      </c>
      <c r="B2061" s="16" t="str">
        <f>'[1]Инструменты и Непроизв мат'!D5369</f>
        <v>Шт</v>
      </c>
      <c r="C2061" s="14">
        <v>1</v>
      </c>
      <c r="D2061" s="2">
        <v>10000000</v>
      </c>
      <c r="E2061" s="2">
        <f t="shared" si="49"/>
        <v>11200000.000000002</v>
      </c>
    </row>
    <row r="2062" spans="1:5" ht="11.25">
      <c r="A2062" s="29" t="s">
        <v>1516</v>
      </c>
      <c r="B2062" s="16" t="str">
        <f>'[1]Инструменты и Непроизв мат'!D5370</f>
        <v>шт</v>
      </c>
      <c r="C2062" s="14">
        <v>1</v>
      </c>
      <c r="D2062" s="2">
        <v>4000000</v>
      </c>
      <c r="E2062" s="2">
        <f t="shared" si="49"/>
        <v>4480000</v>
      </c>
    </row>
    <row r="2063" spans="1:5" ht="11.25">
      <c r="A2063" s="29" t="s">
        <v>1517</v>
      </c>
      <c r="B2063" s="16" t="str">
        <f>'[1]Инструменты и Непроизв мат'!D5372</f>
        <v>Шт</v>
      </c>
      <c r="C2063" s="14">
        <v>1</v>
      </c>
      <c r="D2063" s="2">
        <v>10000000</v>
      </c>
      <c r="E2063" s="2">
        <f t="shared" si="49"/>
        <v>11200000.000000002</v>
      </c>
    </row>
    <row r="2064" spans="1:5" ht="11.25">
      <c r="A2064" s="29" t="s">
        <v>1518</v>
      </c>
      <c r="B2064" s="16" t="str">
        <f>'[1]Инструменты и Непроизв мат'!D5375</f>
        <v>шт</v>
      </c>
      <c r="C2064" s="14">
        <v>1</v>
      </c>
      <c r="D2064" s="2">
        <v>5000000</v>
      </c>
      <c r="E2064" s="2">
        <f t="shared" si="49"/>
        <v>5600000.000000001</v>
      </c>
    </row>
    <row r="2065" spans="1:5" ht="11.25">
      <c r="A2065" s="29" t="s">
        <v>1519</v>
      </c>
      <c r="B2065" s="16" t="str">
        <f>'[1]Инструменты и Непроизв мат'!D5377</f>
        <v>Шт</v>
      </c>
      <c r="C2065" s="14">
        <v>1</v>
      </c>
      <c r="D2065" s="2">
        <v>4500000</v>
      </c>
      <c r="E2065" s="2">
        <f t="shared" si="49"/>
        <v>5040000.000000001</v>
      </c>
    </row>
    <row r="2066" spans="1:5" ht="11.25">
      <c r="A2066" s="29" t="s">
        <v>1520</v>
      </c>
      <c r="B2066" s="16" t="str">
        <f>'[1]Инструменты и Непроизв мат'!D5378</f>
        <v>Шт</v>
      </c>
      <c r="C2066" s="14">
        <v>1</v>
      </c>
      <c r="D2066" s="2">
        <v>18000000</v>
      </c>
      <c r="E2066" s="2">
        <f t="shared" si="49"/>
        <v>20160000.000000004</v>
      </c>
    </row>
    <row r="2067" spans="1:5" ht="11.25">
      <c r="A2067" s="29" t="s">
        <v>1514</v>
      </c>
      <c r="B2067" s="16" t="str">
        <f>'[1]Инструменты и Непроизв мат'!D5379</f>
        <v>Шт</v>
      </c>
      <c r="C2067" s="14">
        <v>0.75</v>
      </c>
      <c r="D2067" s="2">
        <v>5500000</v>
      </c>
      <c r="E2067" s="2">
        <f t="shared" si="49"/>
        <v>4620000</v>
      </c>
    </row>
    <row r="2068" spans="1:5" ht="11.25">
      <c r="A2068" s="29" t="s">
        <v>1521</v>
      </c>
      <c r="B2068" s="16" t="str">
        <f>'[1]Инструменты и Непроизв мат'!D5380</f>
        <v>Шт</v>
      </c>
      <c r="C2068" s="14">
        <v>1</v>
      </c>
      <c r="D2068" s="2">
        <v>4000000</v>
      </c>
      <c r="E2068" s="2">
        <f t="shared" si="49"/>
        <v>4480000</v>
      </c>
    </row>
    <row r="2069" spans="1:5" ht="11.25">
      <c r="A2069" s="29" t="s">
        <v>1516</v>
      </c>
      <c r="B2069" s="16" t="str">
        <f>'[1]Инструменты и Непроизв мат'!D5381</f>
        <v>шт</v>
      </c>
      <c r="C2069" s="14">
        <v>1</v>
      </c>
      <c r="D2069" s="2">
        <v>4000000</v>
      </c>
      <c r="E2069" s="2">
        <f t="shared" si="49"/>
        <v>4480000</v>
      </c>
    </row>
    <row r="2070" spans="1:5" ht="11.25">
      <c r="A2070" s="29" t="s">
        <v>1522</v>
      </c>
      <c r="B2070" s="16" t="str">
        <f>'[1]Инструменты и Непроизв мат'!D5382</f>
        <v>шт</v>
      </c>
      <c r="C2070" s="14">
        <v>2.5</v>
      </c>
      <c r="D2070" s="2">
        <v>1500000</v>
      </c>
      <c r="E2070" s="2">
        <f t="shared" si="49"/>
        <v>4200000</v>
      </c>
    </row>
    <row r="2071" spans="1:5" ht="22.5">
      <c r="A2071" s="29" t="s">
        <v>1492</v>
      </c>
      <c r="B2071" s="16" t="str">
        <f>'[1]Инструменты и Непроизв мат'!D5384</f>
        <v>Шт</v>
      </c>
      <c r="C2071" s="14">
        <v>1</v>
      </c>
      <c r="D2071" s="2">
        <v>15000000</v>
      </c>
      <c r="E2071" s="2">
        <f t="shared" si="49"/>
        <v>16800000</v>
      </c>
    </row>
    <row r="2072" spans="1:5" ht="11.25">
      <c r="A2072" s="29" t="s">
        <v>1523</v>
      </c>
      <c r="B2072" s="16" t="str">
        <f>'[1]Инструменты и Непроизв мат'!D5385</f>
        <v>Шт</v>
      </c>
      <c r="C2072" s="14">
        <v>1</v>
      </c>
      <c r="D2072" s="2">
        <v>7500000</v>
      </c>
      <c r="E2072" s="2">
        <f t="shared" si="49"/>
        <v>8400000</v>
      </c>
    </row>
    <row r="2073" spans="1:5" ht="11.25">
      <c r="A2073" s="29" t="s">
        <v>1524</v>
      </c>
      <c r="B2073" s="16" t="str">
        <f>'[1]Инструменты и Непроизв мат'!D5386</f>
        <v>ШТ</v>
      </c>
      <c r="C2073" s="14">
        <v>1</v>
      </c>
      <c r="D2073" s="2">
        <v>3000000</v>
      </c>
      <c r="E2073" s="2">
        <f t="shared" si="49"/>
        <v>3360000.0000000005</v>
      </c>
    </row>
    <row r="2074" spans="1:5" ht="11.25">
      <c r="A2074" s="29" t="s">
        <v>1525</v>
      </c>
      <c r="B2074" s="16" t="str">
        <f>'[1]Инструменты и Непроизв мат'!D5387</f>
        <v>Шт</v>
      </c>
      <c r="C2074" s="14">
        <v>1</v>
      </c>
      <c r="D2074" s="2">
        <v>5000000</v>
      </c>
      <c r="E2074" s="2">
        <f t="shared" si="49"/>
        <v>5600000.000000001</v>
      </c>
    </row>
    <row r="2075" spans="1:5" ht="11.25">
      <c r="A2075" s="29" t="s">
        <v>1522</v>
      </c>
      <c r="B2075" s="16" t="str">
        <f>'[1]Инструменты и Непроизв мат'!D5388</f>
        <v>шт</v>
      </c>
      <c r="C2075" s="14">
        <v>2</v>
      </c>
      <c r="D2075" s="2">
        <v>1500000</v>
      </c>
      <c r="E2075" s="2">
        <f t="shared" si="49"/>
        <v>3360000.0000000005</v>
      </c>
    </row>
    <row r="2076" spans="1:5" ht="11.25">
      <c r="A2076" s="29" t="s">
        <v>1526</v>
      </c>
      <c r="B2076" s="16" t="str">
        <f>'[1]Инструменты и Непроизв мат'!D5389</f>
        <v>Шт</v>
      </c>
      <c r="C2076" s="14">
        <v>1</v>
      </c>
      <c r="D2076" s="2">
        <v>15000000</v>
      </c>
      <c r="E2076" s="2">
        <f t="shared" si="49"/>
        <v>16800000</v>
      </c>
    </row>
    <row r="2077" spans="1:5" ht="22.5">
      <c r="A2077" s="29" t="s">
        <v>1487</v>
      </c>
      <c r="B2077" s="16" t="str">
        <f>'[1]Инструменты и Непроизв мат'!D5390</f>
        <v>Шт</v>
      </c>
      <c r="C2077" s="14">
        <v>2</v>
      </c>
      <c r="D2077" s="2">
        <v>3000000</v>
      </c>
      <c r="E2077" s="2">
        <f t="shared" si="49"/>
        <v>6720000.000000001</v>
      </c>
    </row>
    <row r="2078" spans="1:5" ht="11.25">
      <c r="A2078" s="29" t="s">
        <v>1505</v>
      </c>
      <c r="B2078" s="16" t="str">
        <f>'[1]Инструменты и Непроизв мат'!D5391</f>
        <v>Шт</v>
      </c>
      <c r="C2078" s="14">
        <v>1</v>
      </c>
      <c r="D2078" s="2">
        <v>7000000</v>
      </c>
      <c r="E2078" s="2">
        <f t="shared" si="49"/>
        <v>7840000.000000001</v>
      </c>
    </row>
    <row r="2079" spans="1:5" ht="11.25">
      <c r="A2079" s="29" t="s">
        <v>1527</v>
      </c>
      <c r="B2079" s="16" t="str">
        <f>'[1]Инструменты и Непроизв мат'!D5392</f>
        <v>Шт</v>
      </c>
      <c r="C2079" s="14">
        <v>1</v>
      </c>
      <c r="D2079" s="2">
        <v>3500000</v>
      </c>
      <c r="E2079" s="2">
        <f t="shared" si="49"/>
        <v>3920000.0000000005</v>
      </c>
    </row>
    <row r="2080" spans="1:5" ht="11.25">
      <c r="A2080" s="29" t="s">
        <v>1528</v>
      </c>
      <c r="B2080" s="16" t="str">
        <f>'[1]Инструменты и Непроизв мат'!D5393</f>
        <v>Шт</v>
      </c>
      <c r="C2080" s="14">
        <v>1</v>
      </c>
      <c r="D2080" s="2">
        <v>3500000</v>
      </c>
      <c r="E2080" s="2">
        <f t="shared" si="49"/>
        <v>3920000.0000000005</v>
      </c>
    </row>
    <row r="2081" spans="1:5" ht="11.25">
      <c r="A2081" s="29" t="s">
        <v>1529</v>
      </c>
      <c r="B2081" s="16" t="str">
        <f>'[1]Инструменты и Непроизв мат'!D5394</f>
        <v>Шт</v>
      </c>
      <c r="C2081" s="14">
        <v>1</v>
      </c>
      <c r="D2081" s="2">
        <v>7000000</v>
      </c>
      <c r="E2081" s="2">
        <f t="shared" si="49"/>
        <v>7840000.000000001</v>
      </c>
    </row>
    <row r="2082" spans="1:5" ht="11.25">
      <c r="A2082" s="29" t="s">
        <v>1507</v>
      </c>
      <c r="B2082" s="16" t="str">
        <f>'[1]Инструменты и Непроизв мат'!D5395</f>
        <v>Шт</v>
      </c>
      <c r="C2082" s="14">
        <v>1</v>
      </c>
      <c r="D2082" s="2">
        <v>7000000</v>
      </c>
      <c r="E2082" s="2">
        <f t="shared" si="49"/>
        <v>7840000.000000001</v>
      </c>
    </row>
    <row r="2083" spans="1:5" ht="11.25">
      <c r="A2083" s="29" t="s">
        <v>1500</v>
      </c>
      <c r="B2083" s="16" t="str">
        <f>'[1]Инструменты и Непроизв мат'!D5396</f>
        <v>Шт</v>
      </c>
      <c r="C2083" s="14">
        <v>1</v>
      </c>
      <c r="D2083" s="2">
        <v>4500000</v>
      </c>
      <c r="E2083" s="2">
        <f t="shared" si="49"/>
        <v>5040000.000000001</v>
      </c>
    </row>
    <row r="2084" spans="1:5" ht="11.25">
      <c r="A2084" s="29" t="s">
        <v>1530</v>
      </c>
      <c r="B2084" s="16" t="str">
        <f>'[1]Инструменты и Непроизв мат'!D5397</f>
        <v>Шт</v>
      </c>
      <c r="C2084" s="14">
        <v>1</v>
      </c>
      <c r="D2084" s="2">
        <v>4500000</v>
      </c>
      <c r="E2084" s="2">
        <f t="shared" si="49"/>
        <v>5040000.000000001</v>
      </c>
    </row>
    <row r="2085" spans="1:5" ht="11.25">
      <c r="A2085" s="29" t="s">
        <v>1531</v>
      </c>
      <c r="B2085" s="16" t="str">
        <f>'[1]Инструменты и Непроизв мат'!D5398</f>
        <v>Шт</v>
      </c>
      <c r="C2085" s="14">
        <v>1</v>
      </c>
      <c r="D2085" s="2">
        <v>6500000</v>
      </c>
      <c r="E2085" s="2">
        <f t="shared" si="49"/>
        <v>7280000.000000001</v>
      </c>
    </row>
    <row r="2086" spans="1:5" ht="11.25">
      <c r="A2086" s="29" t="s">
        <v>1532</v>
      </c>
      <c r="B2086" s="16" t="str">
        <f>'[1]Инструменты и Непроизв мат'!D5399</f>
        <v>Шт</v>
      </c>
      <c r="C2086" s="14">
        <v>1</v>
      </c>
      <c r="D2086" s="2">
        <v>6500000</v>
      </c>
      <c r="E2086" s="2">
        <f t="shared" si="49"/>
        <v>7280000.000000001</v>
      </c>
    </row>
    <row r="2087" spans="1:5" ht="11.25">
      <c r="A2087" s="29" t="s">
        <v>1533</v>
      </c>
      <c r="B2087" s="16" t="str">
        <f>'[1]Инструменты и Непроизв мат'!D5400</f>
        <v>Шт</v>
      </c>
      <c r="C2087" s="14">
        <v>6</v>
      </c>
      <c r="D2087" s="2">
        <v>500000</v>
      </c>
      <c r="E2087" s="2">
        <f t="shared" si="49"/>
        <v>3360000.0000000005</v>
      </c>
    </row>
    <row r="2088" spans="1:5" ht="22.5">
      <c r="A2088" s="29" t="s">
        <v>1534</v>
      </c>
      <c r="B2088" s="16" t="str">
        <f>'[1]Инструменты и Непроизв мат'!D5401</f>
        <v>шт</v>
      </c>
      <c r="C2088" s="14">
        <v>1</v>
      </c>
      <c r="D2088" s="2">
        <v>4000000</v>
      </c>
      <c r="E2088" s="2">
        <f t="shared" si="49"/>
        <v>4480000</v>
      </c>
    </row>
    <row r="2089" spans="1:5" ht="11.25">
      <c r="A2089" s="29" t="s">
        <v>1535</v>
      </c>
      <c r="B2089" s="16" t="str">
        <f>'[1]Инструменты и Непроизв мат'!D5402</f>
        <v>Шт</v>
      </c>
      <c r="C2089" s="14">
        <v>2</v>
      </c>
      <c r="D2089" s="2">
        <v>1500000</v>
      </c>
      <c r="E2089" s="2">
        <f t="shared" si="49"/>
        <v>3360000.0000000005</v>
      </c>
    </row>
    <row r="2090" spans="1:5" ht="11.25">
      <c r="A2090" s="29" t="s">
        <v>1536</v>
      </c>
      <c r="B2090" s="16" t="str">
        <f>'[1]Инструменты и Непроизв мат'!D5403</f>
        <v>Шт</v>
      </c>
      <c r="C2090" s="14">
        <v>1</v>
      </c>
      <c r="D2090" s="2">
        <v>12000000</v>
      </c>
      <c r="E2090" s="2">
        <f t="shared" si="49"/>
        <v>13440000.000000002</v>
      </c>
    </row>
    <row r="2091" spans="1:5" ht="11.25">
      <c r="A2091" s="29" t="s">
        <v>1497</v>
      </c>
      <c r="B2091" s="16" t="str">
        <f>'[1]Инструменты и Непроизв мат'!D5407</f>
        <v>Шт</v>
      </c>
      <c r="C2091" s="14">
        <v>1</v>
      </c>
      <c r="D2091" s="2">
        <v>3500000</v>
      </c>
      <c r="E2091" s="2">
        <f t="shared" si="49"/>
        <v>3920000.0000000005</v>
      </c>
    </row>
    <row r="2092" spans="1:5" ht="11.25">
      <c r="A2092" s="29" t="s">
        <v>1537</v>
      </c>
      <c r="B2092" s="16" t="str">
        <f>'[1]Инструменты и Непроизв мат'!D5408</f>
        <v>Шт</v>
      </c>
      <c r="C2092" s="14">
        <v>1</v>
      </c>
      <c r="D2092" s="2">
        <v>2500000</v>
      </c>
      <c r="E2092" s="2">
        <f t="shared" si="49"/>
        <v>2800000.0000000005</v>
      </c>
    </row>
    <row r="2093" spans="1:5" ht="11.25">
      <c r="A2093" s="29" t="s">
        <v>1538</v>
      </c>
      <c r="B2093" s="16" t="str">
        <f>'[1]Инструменты и Непроизв мат'!D5410</f>
        <v>Шт</v>
      </c>
      <c r="C2093" s="14">
        <v>1</v>
      </c>
      <c r="D2093" s="2">
        <v>5000000</v>
      </c>
      <c r="E2093" s="2">
        <f t="shared" si="49"/>
        <v>5600000.000000001</v>
      </c>
    </row>
    <row r="2094" spans="1:5" ht="11.25">
      <c r="A2094" s="29" t="s">
        <v>1539</v>
      </c>
      <c r="B2094" s="16" t="str">
        <f>'[1]Инструменты и Непроизв мат'!D5411</f>
        <v>Шт</v>
      </c>
      <c r="C2094" s="14">
        <v>1</v>
      </c>
      <c r="D2094" s="2">
        <v>10000000</v>
      </c>
      <c r="E2094" s="2">
        <f t="shared" si="49"/>
        <v>11200000.000000002</v>
      </c>
    </row>
    <row r="2095" spans="1:5" ht="11.25">
      <c r="A2095" s="29" t="s">
        <v>1515</v>
      </c>
      <c r="B2095" s="16" t="str">
        <f>'[1]Инструменты и Непроизв мат'!D5412</f>
        <v>Шт</v>
      </c>
      <c r="C2095" s="14">
        <v>1</v>
      </c>
      <c r="D2095" s="2">
        <v>10000000</v>
      </c>
      <c r="E2095" s="2">
        <f t="shared" si="49"/>
        <v>11200000.000000002</v>
      </c>
    </row>
    <row r="2096" spans="1:5" ht="11.25">
      <c r="A2096" s="29" t="s">
        <v>1502</v>
      </c>
      <c r="B2096" s="16" t="str">
        <f>'[1]Инструменты и Непроизв мат'!D5415</f>
        <v>ШТ</v>
      </c>
      <c r="C2096" s="14">
        <v>1</v>
      </c>
      <c r="D2096" s="2">
        <v>5000000</v>
      </c>
      <c r="E2096" s="2">
        <f t="shared" si="49"/>
        <v>5600000.000000001</v>
      </c>
    </row>
    <row r="2097" spans="1:5" ht="11.25">
      <c r="A2097" s="29" t="s">
        <v>1540</v>
      </c>
      <c r="B2097" s="16" t="str">
        <f>'[1]Инструменты и Непроизв мат'!D5416</f>
        <v>Шт</v>
      </c>
      <c r="C2097" s="14">
        <v>1</v>
      </c>
      <c r="D2097" s="2">
        <v>2500000</v>
      </c>
      <c r="E2097" s="2">
        <f t="shared" si="49"/>
        <v>2800000.0000000005</v>
      </c>
    </row>
    <row r="2098" spans="1:5" ht="11.25">
      <c r="A2098" s="29" t="s">
        <v>1518</v>
      </c>
      <c r="B2098" s="16" t="str">
        <f>'[1]Инструменты и Непроизв мат'!D5417</f>
        <v>шт</v>
      </c>
      <c r="C2098" s="14">
        <v>1</v>
      </c>
      <c r="D2098" s="2">
        <v>5000000</v>
      </c>
      <c r="E2098" s="2">
        <f t="shared" si="49"/>
        <v>5600000.000000001</v>
      </c>
    </row>
    <row r="2099" spans="1:5" ht="11.25">
      <c r="A2099" s="29" t="s">
        <v>1541</v>
      </c>
      <c r="B2099" s="16" t="str">
        <f>'[1]Инструменты и Непроизв мат'!D5418</f>
        <v>Шт</v>
      </c>
      <c r="C2099" s="14">
        <v>1</v>
      </c>
      <c r="D2099" s="2">
        <v>10000000</v>
      </c>
      <c r="E2099" s="2">
        <f t="shared" si="49"/>
        <v>11200000.000000002</v>
      </c>
    </row>
    <row r="2100" spans="1:5" ht="11.25">
      <c r="A2100" s="29" t="s">
        <v>1542</v>
      </c>
      <c r="B2100" s="16" t="str">
        <f>'[1]Инструменты и Непроизв мат'!D5419</f>
        <v>штук</v>
      </c>
      <c r="C2100" s="14">
        <v>1</v>
      </c>
      <c r="D2100" s="2">
        <v>5000000</v>
      </c>
      <c r="E2100" s="2">
        <f t="shared" si="49"/>
        <v>5600000.000000001</v>
      </c>
    </row>
    <row r="2101" spans="1:5" s="4" customFormat="1" ht="11.25">
      <c r="A2101" s="28" t="s">
        <v>1543</v>
      </c>
      <c r="B2101" s="10" t="s">
        <v>67</v>
      </c>
      <c r="C2101" s="15">
        <v>60</v>
      </c>
      <c r="D2101" s="1">
        <v>65000000</v>
      </c>
      <c r="E2101" s="1">
        <f>3900000000*1.12</f>
        <v>4368000000</v>
      </c>
    </row>
    <row r="2102" spans="1:5" s="4" customFormat="1" ht="11.25">
      <c r="A2102" s="28" t="s">
        <v>1544</v>
      </c>
      <c r="B2102" s="10"/>
      <c r="C2102" s="15"/>
      <c r="D2102" s="1"/>
      <c r="E2102" s="1">
        <f>SUM(E2103:E2133)</f>
        <v>370216000</v>
      </c>
    </row>
    <row r="2103" spans="1:5" s="22" customFormat="1" ht="11.25">
      <c r="A2103" s="29" t="s">
        <v>1545</v>
      </c>
      <c r="B2103" s="20" t="str">
        <f>'[1]Инструменты и Непроизв мат'!D5631</f>
        <v>Шт</v>
      </c>
      <c r="C2103" s="21">
        <v>125</v>
      </c>
      <c r="D2103" s="3">
        <v>20000</v>
      </c>
      <c r="E2103" s="2">
        <f aca="true" t="shared" si="50" ref="E2103:E2166">(C2103*D2103)*1.12</f>
        <v>2800000.0000000005</v>
      </c>
    </row>
    <row r="2104" spans="1:5" s="22" customFormat="1" ht="22.5">
      <c r="A2104" s="29" t="s">
        <v>1546</v>
      </c>
      <c r="B2104" s="20" t="str">
        <f>'[1]Инструменты и Непроизв мат'!D5632</f>
        <v>шт</v>
      </c>
      <c r="C2104" s="21">
        <v>4</v>
      </c>
      <c r="D2104" s="3">
        <v>15000000</v>
      </c>
      <c r="E2104" s="2">
        <f t="shared" si="50"/>
        <v>67200000</v>
      </c>
    </row>
    <row r="2105" spans="1:5" s="22" customFormat="1" ht="11.25">
      <c r="A2105" s="29" t="s">
        <v>1547</v>
      </c>
      <c r="B2105" s="20" t="str">
        <f>'[1]Инструменты и Непроизв мат'!D5633</f>
        <v>штук</v>
      </c>
      <c r="C2105" s="21">
        <v>20</v>
      </c>
      <c r="D2105" s="3">
        <v>800000</v>
      </c>
      <c r="E2105" s="2">
        <f t="shared" si="50"/>
        <v>17920000</v>
      </c>
    </row>
    <row r="2106" spans="1:5" s="22" customFormat="1" ht="11.25">
      <c r="A2106" s="29" t="s">
        <v>1548</v>
      </c>
      <c r="B2106" s="20" t="str">
        <f>'[1]Инструменты и Непроизв мат'!D5634</f>
        <v>упаков</v>
      </c>
      <c r="C2106" s="21">
        <v>100</v>
      </c>
      <c r="D2106" s="3">
        <v>300000</v>
      </c>
      <c r="E2106" s="2">
        <f t="shared" si="50"/>
        <v>33600000</v>
      </c>
    </row>
    <row r="2107" spans="1:5" s="22" customFormat="1" ht="11.25">
      <c r="A2107" s="29" t="s">
        <v>1549</v>
      </c>
      <c r="B2107" s="20" t="str">
        <f>'[1]Инструменты и Непроизв мат'!D5635</f>
        <v>Шт</v>
      </c>
      <c r="C2107" s="21">
        <v>2500</v>
      </c>
      <c r="D2107" s="3">
        <v>10000</v>
      </c>
      <c r="E2107" s="2">
        <f t="shared" si="50"/>
        <v>28000000.000000004</v>
      </c>
    </row>
    <row r="2108" spans="1:5" s="22" customFormat="1" ht="11.25">
      <c r="A2108" s="29" t="s">
        <v>1550</v>
      </c>
      <c r="B2108" s="20" t="str">
        <f>'[1]Инструменты и Непроизв мат'!D5636</f>
        <v>Шт</v>
      </c>
      <c r="C2108" s="21">
        <v>1</v>
      </c>
      <c r="D2108" s="3">
        <v>15000000</v>
      </c>
      <c r="E2108" s="2">
        <f t="shared" si="50"/>
        <v>16800000</v>
      </c>
    </row>
    <row r="2109" spans="1:5" s="22" customFormat="1" ht="22.5">
      <c r="A2109" s="29" t="s">
        <v>1551</v>
      </c>
      <c r="B2109" s="20" t="str">
        <f>'[1]Инструменты и Непроизв мат'!D5637</f>
        <v>штук</v>
      </c>
      <c r="C2109" s="21">
        <v>1</v>
      </c>
      <c r="D2109" s="3">
        <v>13520000</v>
      </c>
      <c r="E2109" s="2">
        <f t="shared" si="50"/>
        <v>15142400.000000002</v>
      </c>
    </row>
    <row r="2110" spans="1:5" s="22" customFormat="1" ht="11.25">
      <c r="A2110" s="29" t="s">
        <v>1552</v>
      </c>
      <c r="B2110" s="20" t="str">
        <f>'[1]Инструменты и Непроизв мат'!D5638</f>
        <v>Шт</v>
      </c>
      <c r="C2110" s="21">
        <v>325</v>
      </c>
      <c r="D2110" s="3">
        <v>35000</v>
      </c>
      <c r="E2110" s="2">
        <f t="shared" si="50"/>
        <v>12740000.000000002</v>
      </c>
    </row>
    <row r="2111" spans="1:5" s="22" customFormat="1" ht="22.5">
      <c r="A2111" s="29" t="s">
        <v>1553</v>
      </c>
      <c r="B2111" s="20" t="str">
        <f>'[1]Инструменты и Непроизв мат'!D5640</f>
        <v>Шт</v>
      </c>
      <c r="C2111" s="21">
        <v>1</v>
      </c>
      <c r="D2111" s="3">
        <v>45000000</v>
      </c>
      <c r="E2111" s="2">
        <f t="shared" si="50"/>
        <v>50400000.00000001</v>
      </c>
    </row>
    <row r="2112" spans="1:5" s="22" customFormat="1" ht="11.25">
      <c r="A2112" s="29" t="s">
        <v>1554</v>
      </c>
      <c r="B2112" s="20" t="str">
        <f>'[1]Инструменты и Непроизв мат'!D5642</f>
        <v>шт</v>
      </c>
      <c r="C2112" s="21">
        <v>10</v>
      </c>
      <c r="D2112" s="3">
        <v>1000000</v>
      </c>
      <c r="E2112" s="2">
        <f t="shared" si="50"/>
        <v>11200000.000000002</v>
      </c>
    </row>
    <row r="2113" spans="1:5" s="22" customFormat="1" ht="22.5">
      <c r="A2113" s="29" t="s">
        <v>1555</v>
      </c>
      <c r="B2113" s="20" t="str">
        <f>'[1]Инструменты и Непроизв мат'!D5643</f>
        <v>Шт</v>
      </c>
      <c r="C2113" s="21">
        <v>2</v>
      </c>
      <c r="D2113" s="3">
        <v>6500000</v>
      </c>
      <c r="E2113" s="2">
        <f t="shared" si="50"/>
        <v>14560000.000000002</v>
      </c>
    </row>
    <row r="2114" spans="1:5" s="22" customFormat="1" ht="11.25">
      <c r="A2114" s="29" t="s">
        <v>1547</v>
      </c>
      <c r="B2114" s="20" t="str">
        <f>'[1]Инструменты и Непроизв мат'!D5645</f>
        <v>штук</v>
      </c>
      <c r="C2114" s="21">
        <v>3</v>
      </c>
      <c r="D2114" s="3">
        <v>800000</v>
      </c>
      <c r="E2114" s="2">
        <f t="shared" si="50"/>
        <v>2688000.0000000005</v>
      </c>
    </row>
    <row r="2115" spans="1:5" s="22" customFormat="1" ht="11.25">
      <c r="A2115" s="29" t="s">
        <v>1549</v>
      </c>
      <c r="B2115" s="20" t="str">
        <f>'[1]Инструменты и Непроизв мат'!D5646</f>
        <v>Шт</v>
      </c>
      <c r="C2115" s="21">
        <v>750</v>
      </c>
      <c r="D2115" s="3">
        <v>10000</v>
      </c>
      <c r="E2115" s="2">
        <f t="shared" si="50"/>
        <v>8400000</v>
      </c>
    </row>
    <row r="2116" spans="1:5" s="22" customFormat="1" ht="11.25">
      <c r="A2116" s="29" t="s">
        <v>1556</v>
      </c>
      <c r="B2116" s="20" t="str">
        <f>'[1]Инструменты и Непроизв мат'!D5652</f>
        <v>шт</v>
      </c>
      <c r="C2116" s="21">
        <v>4</v>
      </c>
      <c r="D2116" s="3">
        <v>1400000</v>
      </c>
      <c r="E2116" s="2">
        <f t="shared" si="50"/>
        <v>6272000.000000001</v>
      </c>
    </row>
    <row r="2117" spans="1:5" s="22" customFormat="1" ht="11.25">
      <c r="A2117" s="29" t="s">
        <v>1557</v>
      </c>
      <c r="B2117" s="20" t="str">
        <f>'[1]Инструменты и Непроизв мат'!D5653</f>
        <v>Шт</v>
      </c>
      <c r="C2117" s="21">
        <v>3</v>
      </c>
      <c r="D2117" s="3">
        <v>1800000</v>
      </c>
      <c r="E2117" s="2">
        <f t="shared" si="50"/>
        <v>6048000.000000001</v>
      </c>
    </row>
    <row r="2118" spans="1:5" s="22" customFormat="1" ht="11.25">
      <c r="A2118" s="29" t="s">
        <v>1558</v>
      </c>
      <c r="B2118" s="20" t="str">
        <f>'[1]Инструменты и Непроизв мат'!D5654</f>
        <v>штук</v>
      </c>
      <c r="C2118" s="21">
        <v>300</v>
      </c>
      <c r="D2118" s="3">
        <v>15000</v>
      </c>
      <c r="E2118" s="2">
        <f t="shared" si="50"/>
        <v>5040000.000000001</v>
      </c>
    </row>
    <row r="2119" spans="1:5" s="22" customFormat="1" ht="11.25">
      <c r="A2119" s="29" t="s">
        <v>1557</v>
      </c>
      <c r="B2119" s="20" t="str">
        <f>'[1]Инструменты и Непроизв мат'!D5656</f>
        <v>Шт</v>
      </c>
      <c r="C2119" s="21">
        <v>3</v>
      </c>
      <c r="D2119" s="3">
        <v>1800000</v>
      </c>
      <c r="E2119" s="2">
        <f t="shared" si="50"/>
        <v>6048000.000000001</v>
      </c>
    </row>
    <row r="2120" spans="1:5" s="22" customFormat="1" ht="11.25">
      <c r="A2120" s="29" t="s">
        <v>1559</v>
      </c>
      <c r="B2120" s="20" t="str">
        <f>'[1]Инструменты и Непроизв мат'!D5657</f>
        <v>Шт</v>
      </c>
      <c r="C2120" s="21">
        <v>1</v>
      </c>
      <c r="D2120" s="3">
        <v>4000000</v>
      </c>
      <c r="E2120" s="2">
        <f t="shared" si="50"/>
        <v>4480000</v>
      </c>
    </row>
    <row r="2121" spans="1:5" s="22" customFormat="1" ht="11.25">
      <c r="A2121" s="29" t="s">
        <v>1560</v>
      </c>
      <c r="B2121" s="20" t="str">
        <f>'[1]Инструменты и Непроизв мат'!D5658</f>
        <v>штук</v>
      </c>
      <c r="C2121" s="21">
        <v>150</v>
      </c>
      <c r="D2121" s="3">
        <v>25000</v>
      </c>
      <c r="E2121" s="2">
        <f t="shared" si="50"/>
        <v>4200000</v>
      </c>
    </row>
    <row r="2122" spans="1:5" s="22" customFormat="1" ht="22.5">
      <c r="A2122" s="29" t="s">
        <v>1561</v>
      </c>
      <c r="B2122" s="20" t="str">
        <f>'[1]Инструменты и Непроизв мат'!D5659</f>
        <v>Шт</v>
      </c>
      <c r="C2122" s="21">
        <v>3</v>
      </c>
      <c r="D2122" s="3">
        <v>1200000</v>
      </c>
      <c r="E2122" s="2">
        <f t="shared" si="50"/>
        <v>4032000.0000000005</v>
      </c>
    </row>
    <row r="2123" spans="1:5" s="22" customFormat="1" ht="11.25">
      <c r="A2123" s="29" t="s">
        <v>1562</v>
      </c>
      <c r="B2123" s="20" t="str">
        <f>'[1]Инструменты и Непроизв мат'!D5660</f>
        <v>шт</v>
      </c>
      <c r="C2123" s="21">
        <v>1</v>
      </c>
      <c r="D2123" s="3">
        <v>4800000</v>
      </c>
      <c r="E2123" s="2">
        <f t="shared" si="50"/>
        <v>5376000.000000001</v>
      </c>
    </row>
    <row r="2124" spans="1:5" s="22" customFormat="1" ht="11.25">
      <c r="A2124" s="29" t="s">
        <v>1563</v>
      </c>
      <c r="B2124" s="20" t="str">
        <f>'[1]Инструменты и Непроизв мат'!D5661</f>
        <v>шт</v>
      </c>
      <c r="C2124" s="21">
        <v>13</v>
      </c>
      <c r="D2124" s="3">
        <v>250000</v>
      </c>
      <c r="E2124" s="2">
        <f t="shared" si="50"/>
        <v>3640000.0000000005</v>
      </c>
    </row>
    <row r="2125" spans="1:5" s="22" customFormat="1" ht="11.25">
      <c r="A2125" s="29" t="s">
        <v>1564</v>
      </c>
      <c r="B2125" s="20" t="str">
        <f>'[1]Инструменты и Непроизв мат'!D5662</f>
        <v>Шт</v>
      </c>
      <c r="C2125" s="21">
        <v>87</v>
      </c>
      <c r="D2125" s="3">
        <v>35000</v>
      </c>
      <c r="E2125" s="2">
        <f t="shared" si="50"/>
        <v>3410400.0000000005</v>
      </c>
    </row>
    <row r="2126" spans="1:5" s="22" customFormat="1" ht="11.25">
      <c r="A2126" s="29" t="s">
        <v>1565</v>
      </c>
      <c r="B2126" s="20" t="str">
        <f>'[1]Инструменты и Непроизв мат'!D5663</f>
        <v>шт</v>
      </c>
      <c r="C2126" s="21">
        <v>7</v>
      </c>
      <c r="D2126" s="3">
        <v>455000</v>
      </c>
      <c r="E2126" s="2">
        <f t="shared" si="50"/>
        <v>3567200.0000000005</v>
      </c>
    </row>
    <row r="2127" spans="1:5" s="22" customFormat="1" ht="33.75">
      <c r="A2127" s="29" t="s">
        <v>1566</v>
      </c>
      <c r="B2127" s="20" t="str">
        <f>'[1]Инструменты и Непроизв мат'!D5664</f>
        <v>Шт</v>
      </c>
      <c r="C2127" s="21">
        <v>2</v>
      </c>
      <c r="D2127" s="3">
        <v>5600000</v>
      </c>
      <c r="E2127" s="2">
        <f t="shared" si="50"/>
        <v>12544000.000000002</v>
      </c>
    </row>
    <row r="2128" spans="1:5" s="22" customFormat="1" ht="11.25">
      <c r="A2128" s="29" t="s">
        <v>1557</v>
      </c>
      <c r="B2128" s="20" t="str">
        <f>'[1]Инструменты и Непроизв мат'!D5665</f>
        <v>Шт</v>
      </c>
      <c r="C2128" s="21">
        <v>2</v>
      </c>
      <c r="D2128" s="3">
        <v>1800000</v>
      </c>
      <c r="E2128" s="2">
        <f t="shared" si="50"/>
        <v>4032000.0000000005</v>
      </c>
    </row>
    <row r="2129" spans="1:5" s="22" customFormat="1" ht="11.25">
      <c r="A2129" s="29" t="s">
        <v>1567</v>
      </c>
      <c r="B2129" s="20" t="str">
        <f>'[1]Инструменты и Непроизв мат'!D5666</f>
        <v>Шт</v>
      </c>
      <c r="C2129" s="21">
        <v>75</v>
      </c>
      <c r="D2129" s="3">
        <v>35000</v>
      </c>
      <c r="E2129" s="2">
        <f t="shared" si="50"/>
        <v>2940000.0000000005</v>
      </c>
    </row>
    <row r="2130" spans="1:5" s="22" customFormat="1" ht="11.25">
      <c r="A2130" s="29" t="s">
        <v>1568</v>
      </c>
      <c r="B2130" s="20" t="str">
        <f>'[1]Инструменты и Непроизв мат'!D5667</f>
        <v>шт</v>
      </c>
      <c r="C2130" s="21">
        <v>2</v>
      </c>
      <c r="D2130" s="3">
        <v>3500000</v>
      </c>
      <c r="E2130" s="2">
        <f t="shared" si="50"/>
        <v>7840000.000000001</v>
      </c>
    </row>
    <row r="2131" spans="1:5" s="22" customFormat="1" ht="11.25">
      <c r="A2131" s="29" t="s">
        <v>1569</v>
      </c>
      <c r="B2131" s="20" t="str">
        <f>'[1]Инструменты и Непроизв мат'!D5668</f>
        <v>Шт</v>
      </c>
      <c r="C2131" s="21">
        <v>50</v>
      </c>
      <c r="D2131" s="3">
        <v>50000</v>
      </c>
      <c r="E2131" s="2">
        <f t="shared" si="50"/>
        <v>2800000.0000000005</v>
      </c>
    </row>
    <row r="2132" spans="1:5" s="22" customFormat="1" ht="11.25">
      <c r="A2132" s="29" t="s">
        <v>1570</v>
      </c>
      <c r="B2132" s="20" t="str">
        <f>'[1]Инструменты и Непроизв мат'!D5669</f>
        <v>Шт</v>
      </c>
      <c r="C2132" s="21">
        <v>3</v>
      </c>
      <c r="D2132" s="3">
        <v>1000000</v>
      </c>
      <c r="E2132" s="2">
        <f t="shared" si="50"/>
        <v>3360000.0000000005</v>
      </c>
    </row>
    <row r="2133" spans="1:5" s="22" customFormat="1" ht="11.25">
      <c r="A2133" s="29" t="s">
        <v>1571</v>
      </c>
      <c r="B2133" s="20" t="str">
        <f>'[1]Инструменты и Непроизв мат'!D5670</f>
        <v>Шт</v>
      </c>
      <c r="C2133" s="21">
        <v>14</v>
      </c>
      <c r="D2133" s="3">
        <v>200000</v>
      </c>
      <c r="E2133" s="2">
        <f t="shared" si="50"/>
        <v>3136000.0000000005</v>
      </c>
    </row>
    <row r="2134" spans="1:5" s="4" customFormat="1" ht="11.25">
      <c r="A2134" s="28" t="s">
        <v>1572</v>
      </c>
      <c r="B2134" s="10"/>
      <c r="C2134" s="15"/>
      <c r="D2134" s="1"/>
      <c r="E2134" s="1">
        <f>SUM(E2135:E2177)</f>
        <v>1391530000.0000002</v>
      </c>
    </row>
    <row r="2135" spans="1:5" s="22" customFormat="1" ht="11.25">
      <c r="A2135" s="29" t="s">
        <v>1573</v>
      </c>
      <c r="B2135" s="20" t="str">
        <f>'[1]Инструменты и Непроизв мат'!D5809</f>
        <v>штук</v>
      </c>
      <c r="C2135" s="3">
        <v>250</v>
      </c>
      <c r="D2135" s="3">
        <v>700000</v>
      </c>
      <c r="E2135" s="2">
        <f t="shared" si="50"/>
        <v>196000000.00000003</v>
      </c>
    </row>
    <row r="2136" spans="1:5" s="22" customFormat="1" ht="11.25">
      <c r="A2136" s="29" t="s">
        <v>1574</v>
      </c>
      <c r="B2136" s="20" t="str">
        <f>'[1]Инструменты и Непроизв мат'!D5810</f>
        <v>Шт</v>
      </c>
      <c r="C2136" s="3">
        <v>25</v>
      </c>
      <c r="D2136" s="3">
        <v>5600000</v>
      </c>
      <c r="E2136" s="2">
        <f t="shared" si="50"/>
        <v>156800000.00000003</v>
      </c>
    </row>
    <row r="2137" spans="1:5" s="22" customFormat="1" ht="11.25">
      <c r="A2137" s="29" t="s">
        <v>1575</v>
      </c>
      <c r="B2137" s="20" t="str">
        <f>'[1]Инструменты и Непроизв мат'!D5811</f>
        <v>штук</v>
      </c>
      <c r="C2137" s="3">
        <v>50</v>
      </c>
      <c r="D2137" s="3">
        <v>2800000</v>
      </c>
      <c r="E2137" s="2">
        <f t="shared" si="50"/>
        <v>156800000.00000003</v>
      </c>
    </row>
    <row r="2138" spans="1:5" s="22" customFormat="1" ht="11.25">
      <c r="A2138" s="29" t="s">
        <v>1576</v>
      </c>
      <c r="B2138" s="20" t="str">
        <f>'[1]Инструменты и Непроизв мат'!D5812</f>
        <v>штук</v>
      </c>
      <c r="C2138" s="3">
        <v>175</v>
      </c>
      <c r="D2138" s="3">
        <v>775000</v>
      </c>
      <c r="E2138" s="2">
        <f t="shared" si="50"/>
        <v>151900000</v>
      </c>
    </row>
    <row r="2139" spans="1:5" s="22" customFormat="1" ht="11.25">
      <c r="A2139" s="29" t="s">
        <v>1573</v>
      </c>
      <c r="B2139" s="20" t="str">
        <f>'[1]Инструменты и Непроизв мат'!D5813</f>
        <v>штук</v>
      </c>
      <c r="C2139" s="3">
        <v>150</v>
      </c>
      <c r="D2139" s="3">
        <v>700000</v>
      </c>
      <c r="E2139" s="2">
        <f t="shared" si="50"/>
        <v>117600000.00000001</v>
      </c>
    </row>
    <row r="2140" spans="1:5" s="22" customFormat="1" ht="11.25">
      <c r="A2140" s="29" t="s">
        <v>1577</v>
      </c>
      <c r="B2140" s="20" t="str">
        <f>'[1]Инструменты и Непроизв мат'!D5814</f>
        <v>шт</v>
      </c>
      <c r="C2140" s="3">
        <v>125</v>
      </c>
      <c r="D2140" s="3">
        <v>400000</v>
      </c>
      <c r="E2140" s="2">
        <f t="shared" si="50"/>
        <v>56000000.00000001</v>
      </c>
    </row>
    <row r="2141" spans="1:5" s="22" customFormat="1" ht="11.25">
      <c r="A2141" s="29" t="s">
        <v>1578</v>
      </c>
      <c r="B2141" s="20" t="str">
        <f>'[1]Инструменты и Непроизв мат'!D5815</f>
        <v>Шт</v>
      </c>
      <c r="C2141" s="3">
        <v>43</v>
      </c>
      <c r="D2141" s="3">
        <v>1000000</v>
      </c>
      <c r="E2141" s="2">
        <f t="shared" si="50"/>
        <v>48160000.00000001</v>
      </c>
    </row>
    <row r="2142" spans="1:5" s="22" customFormat="1" ht="11.25">
      <c r="A2142" s="29" t="s">
        <v>1579</v>
      </c>
      <c r="B2142" s="20" t="str">
        <f>'[1]Инструменты и Непроизв мат'!D5817</f>
        <v>к-т</v>
      </c>
      <c r="C2142" s="3">
        <v>4</v>
      </c>
      <c r="D2142" s="3">
        <v>9500000</v>
      </c>
      <c r="E2142" s="2">
        <f t="shared" si="50"/>
        <v>42560000.00000001</v>
      </c>
    </row>
    <row r="2143" spans="1:5" s="22" customFormat="1" ht="11.25">
      <c r="A2143" s="29" t="s">
        <v>1580</v>
      </c>
      <c r="B2143" s="20" t="str">
        <f>'[1]Инструменты и Непроизв мат'!D5818</f>
        <v>штук</v>
      </c>
      <c r="C2143" s="3">
        <v>8</v>
      </c>
      <c r="D2143" s="3">
        <v>4500000</v>
      </c>
      <c r="E2143" s="2">
        <f t="shared" si="50"/>
        <v>40320000.00000001</v>
      </c>
    </row>
    <row r="2144" spans="1:5" s="22" customFormat="1" ht="11.25">
      <c r="A2144" s="29" t="s">
        <v>1581</v>
      </c>
      <c r="B2144" s="20" t="str">
        <f>'[1]Инструменты и Непроизв мат'!D5820</f>
        <v>штук</v>
      </c>
      <c r="C2144" s="3">
        <v>18</v>
      </c>
      <c r="D2144" s="3">
        <v>1500000</v>
      </c>
      <c r="E2144" s="2">
        <f t="shared" si="50"/>
        <v>30240000.000000004</v>
      </c>
    </row>
    <row r="2145" spans="1:5" s="22" customFormat="1" ht="11.25">
      <c r="A2145" s="29" t="s">
        <v>1582</v>
      </c>
      <c r="B2145" s="20" t="str">
        <f>'[1]Инструменты и Непроизв мат'!D5821</f>
        <v>штук</v>
      </c>
      <c r="C2145" s="3">
        <v>25</v>
      </c>
      <c r="D2145" s="3">
        <v>950000</v>
      </c>
      <c r="E2145" s="2">
        <f t="shared" si="50"/>
        <v>26600000.000000004</v>
      </c>
    </row>
    <row r="2146" spans="1:5" s="22" customFormat="1" ht="22.5">
      <c r="A2146" s="29" t="s">
        <v>1583</v>
      </c>
      <c r="B2146" s="20" t="str">
        <f>'[1]Инструменты и Непроизв мат'!D5822</f>
        <v>Шт</v>
      </c>
      <c r="C2146" s="3">
        <v>1</v>
      </c>
      <c r="D2146" s="3">
        <v>45000000</v>
      </c>
      <c r="E2146" s="2">
        <f t="shared" si="50"/>
        <v>50400000.00000001</v>
      </c>
    </row>
    <row r="2147" spans="1:5" s="22" customFormat="1" ht="11.25">
      <c r="A2147" s="29" t="s">
        <v>1584</v>
      </c>
      <c r="B2147" s="20" t="str">
        <f>'[1]Инструменты и Непроизв мат'!D5823</f>
        <v>п/м</v>
      </c>
      <c r="C2147" s="3">
        <v>23</v>
      </c>
      <c r="D2147" s="3">
        <v>950000</v>
      </c>
      <c r="E2147" s="2">
        <f t="shared" si="50"/>
        <v>24472000.000000004</v>
      </c>
    </row>
    <row r="2148" spans="1:5" s="22" customFormat="1" ht="11.25">
      <c r="A2148" s="29" t="s">
        <v>1576</v>
      </c>
      <c r="B2148" s="20" t="str">
        <f>'[1]Инструменты и Непроизв мат'!D5824</f>
        <v>Шт</v>
      </c>
      <c r="C2148" s="3">
        <v>27.5</v>
      </c>
      <c r="D2148" s="3">
        <v>775000</v>
      </c>
      <c r="E2148" s="2">
        <f t="shared" si="50"/>
        <v>23870000.000000004</v>
      </c>
    </row>
    <row r="2149" spans="1:5" s="22" customFormat="1" ht="11.25">
      <c r="A2149" s="29" t="s">
        <v>1585</v>
      </c>
      <c r="B2149" s="20" t="str">
        <f>'[1]Инструменты и Непроизв мат'!D5825</f>
        <v>штук</v>
      </c>
      <c r="C2149" s="3">
        <v>3</v>
      </c>
      <c r="D2149" s="3">
        <v>5000000</v>
      </c>
      <c r="E2149" s="2">
        <f t="shared" si="50"/>
        <v>16800000</v>
      </c>
    </row>
    <row r="2150" spans="1:5" s="22" customFormat="1" ht="11.25">
      <c r="A2150" s="29" t="s">
        <v>1586</v>
      </c>
      <c r="B2150" s="20" t="str">
        <f>'[1]Инструменты и Непроизв мат'!D5826</f>
        <v>штук</v>
      </c>
      <c r="C2150" s="3">
        <v>200</v>
      </c>
      <c r="D2150" s="3">
        <v>75000</v>
      </c>
      <c r="E2150" s="2">
        <f t="shared" si="50"/>
        <v>16800000</v>
      </c>
    </row>
    <row r="2151" spans="1:5" s="22" customFormat="1" ht="11.25">
      <c r="A2151" s="29" t="s">
        <v>1586</v>
      </c>
      <c r="B2151" s="20" t="str">
        <f>'[1]Инструменты и Непроизв мат'!D5827</f>
        <v>Шт</v>
      </c>
      <c r="C2151" s="3">
        <v>190</v>
      </c>
      <c r="D2151" s="3">
        <v>75000</v>
      </c>
      <c r="E2151" s="2">
        <f t="shared" si="50"/>
        <v>15960000.000000002</v>
      </c>
    </row>
    <row r="2152" spans="1:5" s="22" customFormat="1" ht="11.25">
      <c r="A2152" s="29" t="s">
        <v>1587</v>
      </c>
      <c r="B2152" s="20" t="str">
        <f>'[1]Инструменты и Непроизв мат'!D5828</f>
        <v>штук</v>
      </c>
      <c r="C2152" s="3">
        <v>20</v>
      </c>
      <c r="D2152" s="3">
        <v>700000</v>
      </c>
      <c r="E2152" s="2">
        <f t="shared" si="50"/>
        <v>15680000.000000002</v>
      </c>
    </row>
    <row r="2153" spans="1:5" s="22" customFormat="1" ht="11.25">
      <c r="A2153" s="29" t="s">
        <v>1588</v>
      </c>
      <c r="B2153" s="20" t="str">
        <f>'[1]Инструменты и Непроизв мат'!D5829</f>
        <v>штук</v>
      </c>
      <c r="C2153" s="3">
        <v>15</v>
      </c>
      <c r="D2153" s="3">
        <v>775000</v>
      </c>
      <c r="E2153" s="2">
        <f t="shared" si="50"/>
        <v>13020000.000000002</v>
      </c>
    </row>
    <row r="2154" spans="1:5" s="22" customFormat="1" ht="11.25">
      <c r="A2154" s="29" t="s">
        <v>1589</v>
      </c>
      <c r="B2154" s="20" t="str">
        <f>'[1]Инструменты и Непроизв мат'!D5830</f>
        <v>штук</v>
      </c>
      <c r="C2154" s="3">
        <v>3.5</v>
      </c>
      <c r="D2154" s="3">
        <v>3000000</v>
      </c>
      <c r="E2154" s="2">
        <f t="shared" si="50"/>
        <v>11760000.000000002</v>
      </c>
    </row>
    <row r="2155" spans="1:5" s="22" customFormat="1" ht="11.25">
      <c r="A2155" s="29" t="s">
        <v>1590</v>
      </c>
      <c r="B2155" s="20" t="str">
        <f>'[1]Инструменты и Непроизв мат'!D5831</f>
        <v>штук</v>
      </c>
      <c r="C2155" s="3">
        <v>10</v>
      </c>
      <c r="D2155" s="3">
        <v>950000</v>
      </c>
      <c r="E2155" s="2">
        <f t="shared" si="50"/>
        <v>10640000.000000002</v>
      </c>
    </row>
    <row r="2156" spans="1:5" s="22" customFormat="1" ht="11.25">
      <c r="A2156" s="29" t="s">
        <v>1576</v>
      </c>
      <c r="B2156" s="20" t="str">
        <f>'[1]Инструменты и Непроизв мат'!D5832</f>
        <v>Шт</v>
      </c>
      <c r="C2156" s="3">
        <v>12</v>
      </c>
      <c r="D2156" s="3">
        <v>775000</v>
      </c>
      <c r="E2156" s="2">
        <f t="shared" si="50"/>
        <v>10416000.000000002</v>
      </c>
    </row>
    <row r="2157" spans="1:5" s="22" customFormat="1" ht="11.25">
      <c r="A2157" s="29" t="s">
        <v>1591</v>
      </c>
      <c r="B2157" s="20" t="str">
        <f>'[1]Инструменты и Непроизв мат'!D5833</f>
        <v>штук</v>
      </c>
      <c r="C2157" s="3">
        <v>5</v>
      </c>
      <c r="D2157" s="3">
        <v>1850000</v>
      </c>
      <c r="E2157" s="2">
        <f t="shared" si="50"/>
        <v>10360000.000000002</v>
      </c>
    </row>
    <row r="2158" spans="1:5" s="22" customFormat="1" ht="11.25">
      <c r="A2158" s="29" t="s">
        <v>1592</v>
      </c>
      <c r="B2158" s="20" t="str">
        <f>'[1]Инструменты и Непроизв мат'!D5834</f>
        <v>Шт</v>
      </c>
      <c r="C2158" s="3">
        <v>10</v>
      </c>
      <c r="D2158" s="3">
        <v>900000</v>
      </c>
      <c r="E2158" s="2">
        <f t="shared" si="50"/>
        <v>10080000.000000002</v>
      </c>
    </row>
    <row r="2159" spans="1:5" s="22" customFormat="1" ht="11.25">
      <c r="A2159" s="29" t="s">
        <v>1593</v>
      </c>
      <c r="B2159" s="20" t="str">
        <f>'[1]Инструменты и Непроизв мат'!D5835</f>
        <v>штук</v>
      </c>
      <c r="C2159" s="3">
        <v>12</v>
      </c>
      <c r="D2159" s="3">
        <v>700000</v>
      </c>
      <c r="E2159" s="2">
        <f t="shared" si="50"/>
        <v>9408000</v>
      </c>
    </row>
    <row r="2160" spans="1:5" s="22" customFormat="1" ht="11.25">
      <c r="A2160" s="29" t="s">
        <v>1577</v>
      </c>
      <c r="B2160" s="20" t="str">
        <f>'[1]Инструменты и Непроизв мат'!D5836</f>
        <v>ком-т</v>
      </c>
      <c r="C2160" s="3">
        <v>20</v>
      </c>
      <c r="D2160" s="3">
        <v>400000</v>
      </c>
      <c r="E2160" s="2">
        <f t="shared" si="50"/>
        <v>8960000</v>
      </c>
    </row>
    <row r="2161" spans="1:5" s="22" customFormat="1" ht="11.25">
      <c r="A2161" s="29" t="s">
        <v>1594</v>
      </c>
      <c r="B2161" s="20" t="str">
        <f>'[1]Инструменты и Непроизв мат'!D5837</f>
        <v>штук</v>
      </c>
      <c r="C2161" s="3">
        <v>50</v>
      </c>
      <c r="D2161" s="3">
        <v>150000</v>
      </c>
      <c r="E2161" s="2">
        <f t="shared" si="50"/>
        <v>8400000</v>
      </c>
    </row>
    <row r="2162" spans="1:5" s="22" customFormat="1" ht="11.25">
      <c r="A2162" s="29" t="s">
        <v>1595</v>
      </c>
      <c r="B2162" s="20" t="str">
        <f>'[1]Инструменты и Непроизв мат'!D5839</f>
        <v>штук</v>
      </c>
      <c r="C2162" s="3">
        <v>15</v>
      </c>
      <c r="D2162" s="3">
        <v>500000</v>
      </c>
      <c r="E2162" s="2">
        <f t="shared" si="50"/>
        <v>8400000</v>
      </c>
    </row>
    <row r="2163" spans="1:5" s="22" customFormat="1" ht="11.25">
      <c r="A2163" s="29" t="s">
        <v>1596</v>
      </c>
      <c r="B2163" s="20" t="str">
        <f>'[1]Инструменты и Непроизв мат'!D5840</f>
        <v>штук</v>
      </c>
      <c r="C2163" s="3">
        <v>5</v>
      </c>
      <c r="D2163" s="3">
        <v>1500000</v>
      </c>
      <c r="E2163" s="2">
        <f t="shared" si="50"/>
        <v>8400000</v>
      </c>
    </row>
    <row r="2164" spans="1:5" s="22" customFormat="1" ht="11.25">
      <c r="A2164" s="29" t="s">
        <v>1597</v>
      </c>
      <c r="B2164" s="20" t="str">
        <f>'[1]Инструменты и Непроизв мат'!D5841</f>
        <v>шт</v>
      </c>
      <c r="C2164" s="3">
        <v>4</v>
      </c>
      <c r="D2164" s="3">
        <v>1850000</v>
      </c>
      <c r="E2164" s="2">
        <f t="shared" si="50"/>
        <v>8288000.000000001</v>
      </c>
    </row>
    <row r="2165" spans="1:5" s="22" customFormat="1" ht="11.25">
      <c r="A2165" s="29" t="s">
        <v>1573</v>
      </c>
      <c r="B2165" s="20" t="str">
        <f>'[1]Инструменты и Непроизв мат'!D5842</f>
        <v>штук</v>
      </c>
      <c r="C2165" s="3">
        <v>10</v>
      </c>
      <c r="D2165" s="3">
        <v>700000</v>
      </c>
      <c r="E2165" s="2">
        <f t="shared" si="50"/>
        <v>7840000.000000001</v>
      </c>
    </row>
    <row r="2166" spans="1:5" s="22" customFormat="1" ht="11.25">
      <c r="A2166" s="29" t="s">
        <v>1593</v>
      </c>
      <c r="B2166" s="20" t="str">
        <f>'[1]Инструменты и Непроизв мат'!D5843</f>
        <v>Шт</v>
      </c>
      <c r="C2166" s="3">
        <v>10</v>
      </c>
      <c r="D2166" s="3">
        <v>700000</v>
      </c>
      <c r="E2166" s="2">
        <f t="shared" si="50"/>
        <v>7840000.000000001</v>
      </c>
    </row>
    <row r="2167" spans="1:5" s="22" customFormat="1" ht="11.25">
      <c r="A2167" s="29" t="s">
        <v>1588</v>
      </c>
      <c r="B2167" s="20" t="str">
        <f>'[1]Инструменты и Непроизв мат'!D5844</f>
        <v>Шт</v>
      </c>
      <c r="C2167" s="3">
        <v>9</v>
      </c>
      <c r="D2167" s="3">
        <v>775000</v>
      </c>
      <c r="E2167" s="2">
        <f aca="true" t="shared" si="51" ref="E2167:E2230">(C2167*D2167)*1.12</f>
        <v>7812000.000000001</v>
      </c>
    </row>
    <row r="2168" spans="1:5" s="22" customFormat="1" ht="11.25">
      <c r="A2168" s="29" t="s">
        <v>1581</v>
      </c>
      <c r="B2168" s="20" t="str">
        <f>'[1]Инструменты и Непроизв мат'!D5845</f>
        <v>Шт</v>
      </c>
      <c r="C2168" s="3">
        <v>4.5</v>
      </c>
      <c r="D2168" s="3">
        <v>1500000</v>
      </c>
      <c r="E2168" s="2">
        <f t="shared" si="51"/>
        <v>7560000.000000001</v>
      </c>
    </row>
    <row r="2169" spans="1:5" s="22" customFormat="1" ht="11.25">
      <c r="A2169" s="29" t="s">
        <v>1587</v>
      </c>
      <c r="B2169" s="20" t="str">
        <f>'[1]Инструменты и Непроизв мат'!D5846</f>
        <v>штук</v>
      </c>
      <c r="C2169" s="3">
        <v>9</v>
      </c>
      <c r="D2169" s="3">
        <v>700000</v>
      </c>
      <c r="E2169" s="2">
        <f t="shared" si="51"/>
        <v>7056000.000000001</v>
      </c>
    </row>
    <row r="2170" spans="1:5" s="22" customFormat="1" ht="11.25">
      <c r="A2170" s="29" t="s">
        <v>1598</v>
      </c>
      <c r="B2170" s="20" t="str">
        <f>'[1]Инструменты и Непроизв мат'!D5847</f>
        <v>штук</v>
      </c>
      <c r="C2170" s="3">
        <v>6</v>
      </c>
      <c r="D2170" s="3">
        <v>1050000</v>
      </c>
      <c r="E2170" s="2">
        <f t="shared" si="51"/>
        <v>7056000.000000001</v>
      </c>
    </row>
    <row r="2171" spans="1:5" s="22" customFormat="1" ht="11.25">
      <c r="A2171" s="29" t="s">
        <v>1589</v>
      </c>
      <c r="B2171" s="20" t="str">
        <f>'[1]Инструменты и Непроизв мат'!D5848</f>
        <v>штук</v>
      </c>
      <c r="C2171" s="3">
        <v>2</v>
      </c>
      <c r="D2171" s="3">
        <v>3000000</v>
      </c>
      <c r="E2171" s="2">
        <f t="shared" si="51"/>
        <v>6720000.000000001</v>
      </c>
    </row>
    <row r="2172" spans="1:5" s="22" customFormat="1" ht="11.25">
      <c r="A2172" s="29" t="s">
        <v>1581</v>
      </c>
      <c r="B2172" s="20" t="str">
        <f>'[1]Инструменты и Непроизв мат'!D5849</f>
        <v>штук</v>
      </c>
      <c r="C2172" s="3">
        <v>3.5</v>
      </c>
      <c r="D2172" s="3">
        <v>1500000</v>
      </c>
      <c r="E2172" s="2">
        <f t="shared" si="51"/>
        <v>5880000.000000001</v>
      </c>
    </row>
    <row r="2173" spans="1:5" s="22" customFormat="1" ht="11.25">
      <c r="A2173" s="29" t="s">
        <v>1598</v>
      </c>
      <c r="B2173" s="20" t="str">
        <f>'[1]Инструменты и Непроизв мат'!D5850</f>
        <v>Шт</v>
      </c>
      <c r="C2173" s="3">
        <v>5</v>
      </c>
      <c r="D2173" s="3">
        <v>1050000</v>
      </c>
      <c r="E2173" s="2">
        <f t="shared" si="51"/>
        <v>5880000.000000001</v>
      </c>
    </row>
    <row r="2174" spans="1:5" s="22" customFormat="1" ht="11.25">
      <c r="A2174" s="29" t="s">
        <v>1584</v>
      </c>
      <c r="B2174" s="20" t="str">
        <f>'[1]Инструменты и Непроизв мат'!D5851</f>
        <v>Шт</v>
      </c>
      <c r="C2174" s="3">
        <v>6</v>
      </c>
      <c r="D2174" s="3">
        <v>950000</v>
      </c>
      <c r="E2174" s="2">
        <f t="shared" si="51"/>
        <v>6384000.000000001</v>
      </c>
    </row>
    <row r="2175" spans="1:5" s="22" customFormat="1" ht="11.25">
      <c r="A2175" s="29" t="s">
        <v>1595</v>
      </c>
      <c r="B2175" s="20" t="str">
        <f>'[1]Инструменты и Непроизв мат'!D5853</f>
        <v>Шт</v>
      </c>
      <c r="C2175" s="3">
        <v>10</v>
      </c>
      <c r="D2175" s="3">
        <v>500000</v>
      </c>
      <c r="E2175" s="2">
        <f t="shared" si="51"/>
        <v>5600000.000000001</v>
      </c>
    </row>
    <row r="2176" spans="1:5" s="22" customFormat="1" ht="11.25">
      <c r="A2176" s="29" t="s">
        <v>1573</v>
      </c>
      <c r="B2176" s="20" t="str">
        <f>'[1]Инструменты и Непроизв мат'!D5854</f>
        <v>штук</v>
      </c>
      <c r="C2176" s="3">
        <v>7</v>
      </c>
      <c r="D2176" s="3">
        <v>700000</v>
      </c>
      <c r="E2176" s="2">
        <f t="shared" si="51"/>
        <v>5488000.000000001</v>
      </c>
    </row>
    <row r="2177" spans="1:5" s="22" customFormat="1" ht="11.25">
      <c r="A2177" s="29" t="s">
        <v>1599</v>
      </c>
      <c r="B2177" s="20" t="str">
        <f>'[1]Инструменты и Непроизв мат'!D5856</f>
        <v>к-т</v>
      </c>
      <c r="C2177" s="3">
        <v>5</v>
      </c>
      <c r="D2177" s="3">
        <v>950000</v>
      </c>
      <c r="E2177" s="2">
        <f t="shared" si="51"/>
        <v>5320000.000000001</v>
      </c>
    </row>
    <row r="2178" spans="1:5" s="4" customFormat="1" ht="11.25">
      <c r="A2178" s="28" t="s">
        <v>1600</v>
      </c>
      <c r="B2178" s="10"/>
      <c r="C2178" s="15"/>
      <c r="D2178" s="1"/>
      <c r="E2178" s="1">
        <f>SUM(E2179:E2219)</f>
        <v>1064112000.0000001</v>
      </c>
    </row>
    <row r="2179" spans="1:5" s="22" customFormat="1" ht="11.25">
      <c r="A2179" s="29" t="s">
        <v>1601</v>
      </c>
      <c r="B2179" s="20" t="str">
        <f>'[1]Инструменты и Непроизв мат'!D5858</f>
        <v>к-т</v>
      </c>
      <c r="C2179" s="21">
        <v>2</v>
      </c>
      <c r="D2179" s="3">
        <v>220000000.00000003</v>
      </c>
      <c r="E2179" s="2">
        <f t="shared" si="51"/>
        <v>492800000.0000001</v>
      </c>
    </row>
    <row r="2180" spans="1:5" s="22" customFormat="1" ht="11.25">
      <c r="A2180" s="29" t="s">
        <v>1602</v>
      </c>
      <c r="B2180" s="20" t="str">
        <f>'[1]Инструменты и Непроизв мат'!D5859</f>
        <v>штук</v>
      </c>
      <c r="C2180" s="21">
        <v>8</v>
      </c>
      <c r="D2180" s="3">
        <v>5500000</v>
      </c>
      <c r="E2180" s="2">
        <f t="shared" si="51"/>
        <v>49280000.00000001</v>
      </c>
    </row>
    <row r="2181" spans="1:5" s="22" customFormat="1" ht="11.25">
      <c r="A2181" s="29" t="s">
        <v>1603</v>
      </c>
      <c r="B2181" s="20" t="str">
        <f>'[1]Инструменты и Непроизв мат'!D5860</f>
        <v>штук</v>
      </c>
      <c r="C2181" s="21">
        <v>8</v>
      </c>
      <c r="D2181" s="3">
        <v>500000</v>
      </c>
      <c r="E2181" s="2">
        <f t="shared" si="51"/>
        <v>4480000</v>
      </c>
    </row>
    <row r="2182" spans="1:5" s="22" customFormat="1" ht="11.25">
      <c r="A2182" s="29" t="s">
        <v>1604</v>
      </c>
      <c r="B2182" s="20" t="str">
        <f>'[1]Инструменты и Непроизв мат'!D5861</f>
        <v>штук</v>
      </c>
      <c r="C2182" s="21">
        <v>25</v>
      </c>
      <c r="D2182" s="3">
        <v>300000</v>
      </c>
      <c r="E2182" s="2">
        <f t="shared" si="51"/>
        <v>8400000</v>
      </c>
    </row>
    <row r="2183" spans="1:5" s="22" customFormat="1" ht="11.25">
      <c r="A2183" s="29" t="s">
        <v>1605</v>
      </c>
      <c r="B2183" s="20" t="str">
        <f>'[1]Инструменты и Непроизв мат'!D5862</f>
        <v>Шт</v>
      </c>
      <c r="C2183" s="21">
        <v>25</v>
      </c>
      <c r="D2183" s="3">
        <v>300000</v>
      </c>
      <c r="E2183" s="2">
        <f t="shared" si="51"/>
        <v>8400000</v>
      </c>
    </row>
    <row r="2184" spans="1:5" s="22" customFormat="1" ht="11.25">
      <c r="A2184" s="29" t="s">
        <v>1606</v>
      </c>
      <c r="B2184" s="20" t="str">
        <f>'[1]Инструменты и Непроизв мат'!D5863</f>
        <v>штук</v>
      </c>
      <c r="C2184" s="21">
        <v>12</v>
      </c>
      <c r="D2184" s="3">
        <v>1500000</v>
      </c>
      <c r="E2184" s="2">
        <f t="shared" si="51"/>
        <v>20160000.000000004</v>
      </c>
    </row>
    <row r="2185" spans="1:5" s="22" customFormat="1" ht="11.25">
      <c r="A2185" s="29" t="s">
        <v>1607</v>
      </c>
      <c r="B2185" s="20" t="str">
        <f>'[1]Инструменты и Непроизв мат'!D5864</f>
        <v>штук</v>
      </c>
      <c r="C2185" s="21">
        <v>5</v>
      </c>
      <c r="D2185" s="3">
        <v>5500000</v>
      </c>
      <c r="E2185" s="2">
        <f t="shared" si="51"/>
        <v>30800000.000000004</v>
      </c>
    </row>
    <row r="2186" spans="1:5" s="22" customFormat="1" ht="11.25">
      <c r="A2186" s="29" t="s">
        <v>1608</v>
      </c>
      <c r="B2186" s="20" t="str">
        <f>'[1]Инструменты и Непроизв мат'!D5865</f>
        <v>штук</v>
      </c>
      <c r="C2186" s="21">
        <v>13</v>
      </c>
      <c r="D2186" s="3">
        <v>2000000</v>
      </c>
      <c r="E2186" s="2">
        <f t="shared" si="51"/>
        <v>29120000.000000004</v>
      </c>
    </row>
    <row r="2187" spans="1:5" s="22" customFormat="1" ht="11.25">
      <c r="A2187" s="29" t="s">
        <v>1609</v>
      </c>
      <c r="B2187" s="20" t="str">
        <f>'[1]Инструменты и Непроизв мат'!D5866</f>
        <v>ком-т</v>
      </c>
      <c r="C2187" s="21">
        <v>12</v>
      </c>
      <c r="D2187" s="3">
        <v>2000000</v>
      </c>
      <c r="E2187" s="2">
        <f t="shared" si="51"/>
        <v>26880000.000000004</v>
      </c>
    </row>
    <row r="2188" spans="1:5" s="22" customFormat="1" ht="11.25">
      <c r="A2188" s="29" t="s">
        <v>1610</v>
      </c>
      <c r="B2188" s="20" t="str">
        <f>'[1]Инструменты и Непроизв мат'!D5867</f>
        <v>штук</v>
      </c>
      <c r="C2188" s="21">
        <v>10</v>
      </c>
      <c r="D2188" s="3">
        <v>2000000</v>
      </c>
      <c r="E2188" s="2">
        <f t="shared" si="51"/>
        <v>22400000.000000004</v>
      </c>
    </row>
    <row r="2189" spans="1:5" s="22" customFormat="1" ht="11.25">
      <c r="A2189" s="29" t="s">
        <v>1611</v>
      </c>
      <c r="B2189" s="20" t="str">
        <f>'[1]Инструменты и Непроизв мат'!D5868</f>
        <v>штук</v>
      </c>
      <c r="C2189" s="21">
        <v>8</v>
      </c>
      <c r="D2189" s="3">
        <v>2000000</v>
      </c>
      <c r="E2189" s="2">
        <f t="shared" si="51"/>
        <v>17920000</v>
      </c>
    </row>
    <row r="2190" spans="1:5" s="22" customFormat="1" ht="11.25">
      <c r="A2190" s="29" t="s">
        <v>1612</v>
      </c>
      <c r="B2190" s="20" t="str">
        <f>'[1]Инструменты и Непроизв мат'!D5869</f>
        <v>Шт</v>
      </c>
      <c r="C2190" s="21">
        <v>8</v>
      </c>
      <c r="D2190" s="3">
        <v>2000000</v>
      </c>
      <c r="E2190" s="2">
        <f t="shared" si="51"/>
        <v>17920000</v>
      </c>
    </row>
    <row r="2191" spans="1:5" s="22" customFormat="1" ht="11.25">
      <c r="A2191" s="29" t="s">
        <v>1613</v>
      </c>
      <c r="B2191" s="20" t="str">
        <f>'[1]Инструменты и Непроизв мат'!D5870</f>
        <v>Шт</v>
      </c>
      <c r="C2191" s="21">
        <v>8</v>
      </c>
      <c r="D2191" s="3">
        <v>2000000</v>
      </c>
      <c r="E2191" s="2">
        <f t="shared" si="51"/>
        <v>17920000</v>
      </c>
    </row>
    <row r="2192" spans="1:5" s="22" customFormat="1" ht="11.25">
      <c r="A2192" s="29" t="s">
        <v>1614</v>
      </c>
      <c r="B2192" s="20" t="str">
        <f>'[1]Инструменты и Непроизв мат'!D5871</f>
        <v>Шт</v>
      </c>
      <c r="C2192" s="21">
        <v>8</v>
      </c>
      <c r="D2192" s="3">
        <v>1500000</v>
      </c>
      <c r="E2192" s="2">
        <f t="shared" si="51"/>
        <v>13440000.000000002</v>
      </c>
    </row>
    <row r="2193" spans="1:5" s="22" customFormat="1" ht="11.25">
      <c r="A2193" s="29" t="s">
        <v>1615</v>
      </c>
      <c r="B2193" s="20" t="str">
        <f>'[1]Инструменты и Непроизв мат'!D5872</f>
        <v>Шт</v>
      </c>
      <c r="C2193" s="21">
        <v>2</v>
      </c>
      <c r="D2193" s="3">
        <v>14000000</v>
      </c>
      <c r="E2193" s="2">
        <f t="shared" si="51"/>
        <v>31360000.000000004</v>
      </c>
    </row>
    <row r="2194" spans="1:5" s="22" customFormat="1" ht="11.25">
      <c r="A2194" s="29" t="s">
        <v>1616</v>
      </c>
      <c r="B2194" s="20" t="str">
        <f>'[1]Инструменты и Непроизв мат'!D5873</f>
        <v>Шт</v>
      </c>
      <c r="C2194" s="21">
        <v>8</v>
      </c>
      <c r="D2194" s="3">
        <v>1200000</v>
      </c>
      <c r="E2194" s="2">
        <f t="shared" si="51"/>
        <v>10752000.000000002</v>
      </c>
    </row>
    <row r="2195" spans="1:5" s="22" customFormat="1" ht="11.25">
      <c r="A2195" s="29" t="s">
        <v>1617</v>
      </c>
      <c r="B2195" s="20" t="str">
        <f>'[1]Инструменты и Непроизв мат'!D5874</f>
        <v>к-т</v>
      </c>
      <c r="C2195" s="21">
        <v>2</v>
      </c>
      <c r="D2195" s="3">
        <v>6000000</v>
      </c>
      <c r="E2195" s="2">
        <f t="shared" si="51"/>
        <v>13440000.000000002</v>
      </c>
    </row>
    <row r="2196" spans="1:5" s="22" customFormat="1" ht="22.5">
      <c r="A2196" s="29" t="s">
        <v>1618</v>
      </c>
      <c r="B2196" s="20" t="str">
        <f>'[1]Инструменты и Непроизв мат'!D5875</f>
        <v>Шт</v>
      </c>
      <c r="C2196" s="21">
        <v>3</v>
      </c>
      <c r="D2196" s="3">
        <v>3500000</v>
      </c>
      <c r="E2196" s="2">
        <f t="shared" si="51"/>
        <v>11760000.000000002</v>
      </c>
    </row>
    <row r="2197" spans="1:5" s="22" customFormat="1" ht="22.5">
      <c r="A2197" s="29" t="s">
        <v>1619</v>
      </c>
      <c r="B2197" s="20" t="str">
        <f>'[1]Инструменты и Непроизв мат'!D5876</f>
        <v>штук</v>
      </c>
      <c r="C2197" s="21">
        <v>2</v>
      </c>
      <c r="D2197" s="3">
        <v>16000000</v>
      </c>
      <c r="E2197" s="2">
        <f t="shared" si="51"/>
        <v>35840000</v>
      </c>
    </row>
    <row r="2198" spans="1:5" s="22" customFormat="1" ht="11.25">
      <c r="A2198" s="29" t="s">
        <v>1620</v>
      </c>
      <c r="B2198" s="20" t="str">
        <f>'[1]Инструменты и Непроизв мат'!D5877</f>
        <v>Шт</v>
      </c>
      <c r="C2198" s="21">
        <v>2</v>
      </c>
      <c r="D2198" s="3">
        <v>16000000</v>
      </c>
      <c r="E2198" s="2">
        <f t="shared" si="51"/>
        <v>35840000</v>
      </c>
    </row>
    <row r="2199" spans="1:5" s="22" customFormat="1" ht="11.25">
      <c r="A2199" s="29" t="s">
        <v>1621</v>
      </c>
      <c r="B2199" s="20" t="str">
        <f>'[1]Инструменты и Непроизв мат'!D5878</f>
        <v>Шт</v>
      </c>
      <c r="C2199" s="21">
        <v>3</v>
      </c>
      <c r="D2199" s="3">
        <v>3000000</v>
      </c>
      <c r="E2199" s="2">
        <f t="shared" si="51"/>
        <v>10080000.000000002</v>
      </c>
    </row>
    <row r="2200" spans="1:5" s="22" customFormat="1" ht="11.25">
      <c r="A2200" s="29" t="s">
        <v>1622</v>
      </c>
      <c r="B2200" s="20" t="str">
        <f>'[1]Инструменты и Непроизв мат'!D5879</f>
        <v>Шт</v>
      </c>
      <c r="C2200" s="21">
        <v>2</v>
      </c>
      <c r="D2200" s="3">
        <v>3750000</v>
      </c>
      <c r="E2200" s="2">
        <f t="shared" si="51"/>
        <v>8400000</v>
      </c>
    </row>
    <row r="2201" spans="1:5" s="22" customFormat="1" ht="11.25">
      <c r="A2201" s="29" t="s">
        <v>1623</v>
      </c>
      <c r="B2201" s="20" t="str">
        <f>'[1]Инструменты и Непроизв мат'!D5880</f>
        <v>штук</v>
      </c>
      <c r="C2201" s="21">
        <v>8</v>
      </c>
      <c r="D2201" s="3">
        <v>1000000</v>
      </c>
      <c r="E2201" s="2">
        <f t="shared" si="51"/>
        <v>8960000</v>
      </c>
    </row>
    <row r="2202" spans="1:5" s="22" customFormat="1" ht="11.25">
      <c r="A2202" s="29" t="s">
        <v>1624</v>
      </c>
      <c r="B2202" s="20" t="str">
        <f>'[1]Инструменты и Непроизв мат'!D5881</f>
        <v>штук</v>
      </c>
      <c r="C2202" s="21">
        <v>8</v>
      </c>
      <c r="D2202" s="3">
        <v>1000000</v>
      </c>
      <c r="E2202" s="2">
        <f t="shared" si="51"/>
        <v>8960000</v>
      </c>
    </row>
    <row r="2203" spans="1:5" s="22" customFormat="1" ht="11.25">
      <c r="A2203" s="29" t="s">
        <v>1625</v>
      </c>
      <c r="B2203" s="20" t="str">
        <f>'[1]Инструменты и Непроизв мат'!D5882</f>
        <v>штук</v>
      </c>
      <c r="C2203" s="21">
        <v>2</v>
      </c>
      <c r="D2203" s="3">
        <v>14000000</v>
      </c>
      <c r="E2203" s="2">
        <f t="shared" si="51"/>
        <v>31360000.000000004</v>
      </c>
    </row>
    <row r="2204" spans="1:5" s="22" customFormat="1" ht="11.25">
      <c r="A2204" s="29" t="s">
        <v>1626</v>
      </c>
      <c r="B2204" s="20" t="str">
        <f>'[1]Инструменты и Непроизв мат'!D5883</f>
        <v>штук</v>
      </c>
      <c r="C2204" s="21">
        <v>2</v>
      </c>
      <c r="D2204" s="3">
        <v>3500000</v>
      </c>
      <c r="E2204" s="2">
        <f t="shared" si="51"/>
        <v>7840000.000000001</v>
      </c>
    </row>
    <row r="2205" spans="1:5" s="22" customFormat="1" ht="11.25">
      <c r="A2205" s="29" t="s">
        <v>1627</v>
      </c>
      <c r="B2205" s="20" t="str">
        <f>'[1]Инструменты и Непроизв мат'!D5884</f>
        <v>Шт</v>
      </c>
      <c r="C2205" s="21">
        <v>2</v>
      </c>
      <c r="D2205" s="3">
        <v>3500000</v>
      </c>
      <c r="E2205" s="2">
        <f t="shared" si="51"/>
        <v>7840000.000000001</v>
      </c>
    </row>
    <row r="2206" spans="1:5" s="22" customFormat="1" ht="11.25">
      <c r="A2206" s="29" t="s">
        <v>1628</v>
      </c>
      <c r="B2206" s="20" t="str">
        <f>'[1]Инструменты и Непроизв мат'!D5885</f>
        <v>штук</v>
      </c>
      <c r="C2206" s="21">
        <v>3</v>
      </c>
      <c r="D2206" s="3">
        <v>1800000</v>
      </c>
      <c r="E2206" s="2">
        <f t="shared" si="51"/>
        <v>6048000.000000001</v>
      </c>
    </row>
    <row r="2207" spans="1:5" s="22" customFormat="1" ht="11.25">
      <c r="A2207" s="29" t="s">
        <v>1629</v>
      </c>
      <c r="B2207" s="20" t="str">
        <f>'[1]Инструменты и Непроизв мат'!D5886</f>
        <v>ком-т</v>
      </c>
      <c r="C2207" s="21">
        <v>1</v>
      </c>
      <c r="D2207" s="3">
        <v>4000000</v>
      </c>
      <c r="E2207" s="2">
        <f t="shared" si="51"/>
        <v>4480000</v>
      </c>
    </row>
    <row r="2208" spans="1:5" s="22" customFormat="1" ht="11.25">
      <c r="A2208" s="29" t="s">
        <v>1630</v>
      </c>
      <c r="B2208" s="20" t="str">
        <f>'[1]Инструменты и Непроизв мат'!D5887</f>
        <v>ком-т</v>
      </c>
      <c r="C2208" s="21">
        <v>1</v>
      </c>
      <c r="D2208" s="3">
        <v>3600000</v>
      </c>
      <c r="E2208" s="2">
        <f t="shared" si="51"/>
        <v>4032000.0000000005</v>
      </c>
    </row>
    <row r="2209" spans="1:5" s="22" customFormat="1" ht="11.25">
      <c r="A2209" s="29" t="s">
        <v>1631</v>
      </c>
      <c r="B2209" s="20" t="str">
        <f>'[1]Инструменты и Непроизв мат'!D5889</f>
        <v>штук</v>
      </c>
      <c r="C2209" s="21">
        <v>2</v>
      </c>
      <c r="D2209" s="3">
        <v>7000000</v>
      </c>
      <c r="E2209" s="2">
        <f t="shared" si="51"/>
        <v>15680000.000000002</v>
      </c>
    </row>
    <row r="2210" spans="1:5" s="22" customFormat="1" ht="11.25">
      <c r="A2210" s="29" t="s">
        <v>1632</v>
      </c>
      <c r="B2210" s="20" t="str">
        <f>'[1]Инструменты и Непроизв мат'!D5890</f>
        <v>штук</v>
      </c>
      <c r="C2210" s="21">
        <v>1</v>
      </c>
      <c r="D2210" s="3">
        <v>3500000</v>
      </c>
      <c r="E2210" s="2">
        <f t="shared" si="51"/>
        <v>3920000.0000000005</v>
      </c>
    </row>
    <row r="2211" spans="1:5" s="22" customFormat="1" ht="11.25">
      <c r="A2211" s="29" t="s">
        <v>1633</v>
      </c>
      <c r="B2211" s="20" t="str">
        <f>'[1]Инструменты и Непроизв мат'!D5891</f>
        <v>штук</v>
      </c>
      <c r="C2211" s="21">
        <v>5</v>
      </c>
      <c r="D2211" s="3">
        <v>700000</v>
      </c>
      <c r="E2211" s="2">
        <f t="shared" si="51"/>
        <v>3920000.0000000005</v>
      </c>
    </row>
    <row r="2212" spans="1:5" s="22" customFormat="1" ht="11.25">
      <c r="A2212" s="29" t="s">
        <v>1634</v>
      </c>
      <c r="B2212" s="20" t="str">
        <f>'[1]Инструменты и Непроизв мат'!D5892</f>
        <v>штук</v>
      </c>
      <c r="C2212" s="21">
        <v>1</v>
      </c>
      <c r="D2212" s="3">
        <v>3500000</v>
      </c>
      <c r="E2212" s="2">
        <f t="shared" si="51"/>
        <v>3920000.0000000005</v>
      </c>
    </row>
    <row r="2213" spans="1:5" s="22" customFormat="1" ht="11.25">
      <c r="A2213" s="29" t="s">
        <v>1635</v>
      </c>
      <c r="B2213" s="20" t="str">
        <f>'[1]Инструменты и Непроизв мат'!D5893</f>
        <v>Шт</v>
      </c>
      <c r="C2213" s="21">
        <v>1</v>
      </c>
      <c r="D2213" s="3">
        <v>3500000</v>
      </c>
      <c r="E2213" s="2">
        <f t="shared" si="51"/>
        <v>3920000.0000000005</v>
      </c>
    </row>
    <row r="2214" spans="1:5" s="22" customFormat="1" ht="11.25">
      <c r="A2214" s="29" t="s">
        <v>1636</v>
      </c>
      <c r="B2214" s="20" t="str">
        <f>'[1]Инструменты и Непроизв мат'!D5895</f>
        <v>штук</v>
      </c>
      <c r="C2214" s="21">
        <v>1</v>
      </c>
      <c r="D2214" s="3">
        <v>3000000</v>
      </c>
      <c r="E2214" s="2">
        <f t="shared" si="51"/>
        <v>3360000.0000000005</v>
      </c>
    </row>
    <row r="2215" spans="1:5" s="22" customFormat="1" ht="11.25">
      <c r="A2215" s="29" t="s">
        <v>1637</v>
      </c>
      <c r="B2215" s="20" t="str">
        <f>'[1]Инструменты и Непроизв мат'!D5896</f>
        <v>штук</v>
      </c>
      <c r="C2215" s="21">
        <v>1</v>
      </c>
      <c r="D2215" s="3">
        <v>3000000</v>
      </c>
      <c r="E2215" s="2">
        <f t="shared" si="51"/>
        <v>3360000.0000000005</v>
      </c>
    </row>
    <row r="2216" spans="1:5" s="22" customFormat="1" ht="11.25">
      <c r="A2216" s="29" t="s">
        <v>1638</v>
      </c>
      <c r="B2216" s="20" t="str">
        <f>'[1]Инструменты и Непроизв мат'!D5897</f>
        <v>штук</v>
      </c>
      <c r="C2216" s="21">
        <v>2</v>
      </c>
      <c r="D2216" s="3">
        <v>5500000</v>
      </c>
      <c r="E2216" s="2">
        <f t="shared" si="51"/>
        <v>12320000.000000002</v>
      </c>
    </row>
    <row r="2217" spans="1:5" s="22" customFormat="1" ht="11.25">
      <c r="A2217" s="29" t="s">
        <v>1639</v>
      </c>
      <c r="B2217" s="20" t="str">
        <f>'[1]Инструменты и Непроизв мат'!D5898</f>
        <v>к-т</v>
      </c>
      <c r="C2217" s="21">
        <v>1</v>
      </c>
      <c r="D2217" s="3">
        <v>10000000</v>
      </c>
      <c r="E2217" s="2">
        <f t="shared" si="51"/>
        <v>11200000.000000002</v>
      </c>
    </row>
    <row r="2218" spans="1:5" s="22" customFormat="1" ht="11.25">
      <c r="A2218" s="29" t="s">
        <v>1640</v>
      </c>
      <c r="B2218" s="20" t="str">
        <f>'[1]Инструменты и Непроизв мат'!D5899</f>
        <v>метр</v>
      </c>
      <c r="C2218" s="21">
        <v>1</v>
      </c>
      <c r="D2218" s="3">
        <v>2500000</v>
      </c>
      <c r="E2218" s="2">
        <f t="shared" si="51"/>
        <v>2800000.0000000005</v>
      </c>
    </row>
    <row r="2219" spans="1:5" s="22" customFormat="1" ht="11.25">
      <c r="A2219" s="29" t="s">
        <v>1641</v>
      </c>
      <c r="B2219" s="20" t="str">
        <f>'[1]Инструменты и Непроизв мат'!D5901</f>
        <v>к-т</v>
      </c>
      <c r="C2219" s="21">
        <v>1</v>
      </c>
      <c r="D2219" s="3">
        <v>2500000</v>
      </c>
      <c r="E2219" s="2">
        <f t="shared" si="51"/>
        <v>2800000.0000000005</v>
      </c>
    </row>
    <row r="2220" spans="1:5" s="4" customFormat="1" ht="11.25">
      <c r="A2220" s="30" t="s">
        <v>1642</v>
      </c>
      <c r="B2220" s="10"/>
      <c r="C2220" s="15"/>
      <c r="D2220" s="1"/>
      <c r="E2220" s="1">
        <f>SUM(E2221:E2225)</f>
        <v>687444800</v>
      </c>
    </row>
    <row r="2221" spans="1:5" s="22" customFormat="1" ht="11.25">
      <c r="A2221" s="29" t="s">
        <v>1643</v>
      </c>
      <c r="B2221" s="20" t="str">
        <f>'[1]Инструменты и Непроизв мат'!D6081</f>
        <v>КГ</v>
      </c>
      <c r="C2221" s="23">
        <v>15000</v>
      </c>
      <c r="D2221" s="3">
        <v>32000</v>
      </c>
      <c r="E2221" s="2">
        <f t="shared" si="51"/>
        <v>537600000</v>
      </c>
    </row>
    <row r="2222" spans="1:5" s="22" customFormat="1" ht="11.25">
      <c r="A2222" s="29" t="s">
        <v>1644</v>
      </c>
      <c r="B2222" s="20" t="str">
        <f>'[1]Инструменты и Непроизв мат'!D6082</f>
        <v>Шт</v>
      </c>
      <c r="C2222" s="23">
        <v>5000</v>
      </c>
      <c r="D2222" s="3">
        <v>8000</v>
      </c>
      <c r="E2222" s="2">
        <f t="shared" si="51"/>
        <v>44800000.00000001</v>
      </c>
    </row>
    <row r="2223" spans="1:5" s="22" customFormat="1" ht="11.25">
      <c r="A2223" s="29" t="s">
        <v>1645</v>
      </c>
      <c r="B2223" s="20" t="str">
        <f>'[1]Инструменты и Непроизв мат'!D6083</f>
        <v>КГ</v>
      </c>
      <c r="C2223" s="23">
        <v>3687</v>
      </c>
      <c r="D2223" s="3">
        <v>20000</v>
      </c>
      <c r="E2223" s="2">
        <f t="shared" si="51"/>
        <v>82588800.00000001</v>
      </c>
    </row>
    <row r="2224" spans="1:5" s="22" customFormat="1" ht="11.25">
      <c r="A2224" s="29" t="s">
        <v>1646</v>
      </c>
      <c r="B2224" s="20" t="str">
        <f>'[1]Инструменты и Непроизв мат'!D6085</f>
        <v>шт</v>
      </c>
      <c r="C2224" s="23">
        <v>530</v>
      </c>
      <c r="D2224" s="3">
        <v>35000</v>
      </c>
      <c r="E2224" s="2">
        <f t="shared" si="51"/>
        <v>20776000.000000004</v>
      </c>
    </row>
    <row r="2225" spans="1:5" s="22" customFormat="1" ht="11.25">
      <c r="A2225" s="29" t="s">
        <v>1645</v>
      </c>
      <c r="B2225" s="20" t="str">
        <f>'[1]Инструменты и Непроизв мат'!D6087</f>
        <v>КГ</v>
      </c>
      <c r="C2225" s="23">
        <v>75</v>
      </c>
      <c r="D2225" s="3">
        <v>20000</v>
      </c>
      <c r="E2225" s="2">
        <f t="shared" si="51"/>
        <v>1680000.0000000002</v>
      </c>
    </row>
    <row r="2226" spans="1:5" s="4" customFormat="1" ht="11.25">
      <c r="A2226" s="30" t="s">
        <v>1647</v>
      </c>
      <c r="B2226" s="10"/>
      <c r="C2226" s="24"/>
      <c r="D2226" s="1"/>
      <c r="E2226" s="1">
        <f>SUM(E2227:E2232)</f>
        <v>1032628313.0434784</v>
      </c>
    </row>
    <row r="2227" spans="1:5" s="22" customFormat="1" ht="22.5">
      <c r="A2227" s="29" t="s">
        <v>1648</v>
      </c>
      <c r="B2227" s="20" t="str">
        <f>'[1]Инструменты и Непроизв мат'!D6092</f>
        <v>штук</v>
      </c>
      <c r="C2227" s="3">
        <v>6000</v>
      </c>
      <c r="D2227" s="3">
        <v>74000</v>
      </c>
      <c r="E2227" s="2">
        <f t="shared" si="51"/>
        <v>497280000.00000006</v>
      </c>
    </row>
    <row r="2228" spans="1:5" s="22" customFormat="1" ht="11.25">
      <c r="A2228" s="29" t="s">
        <v>1649</v>
      </c>
      <c r="B2228" s="20" t="str">
        <f>'[1]Инструменты и Непроизв мат'!D6093</f>
        <v>штук</v>
      </c>
      <c r="C2228" s="3">
        <v>6000</v>
      </c>
      <c r="D2228" s="3">
        <v>70000</v>
      </c>
      <c r="E2228" s="2">
        <f t="shared" si="51"/>
        <v>470400000.00000006</v>
      </c>
    </row>
    <row r="2229" spans="1:5" s="22" customFormat="1" ht="22.5">
      <c r="A2229" s="29" t="s">
        <v>1650</v>
      </c>
      <c r="B2229" s="20" t="str">
        <f>'[1]Инструменты и Непроизв мат'!D6094</f>
        <v>штук</v>
      </c>
      <c r="C2229" s="3">
        <v>6000</v>
      </c>
      <c r="D2229" s="3">
        <v>7000</v>
      </c>
      <c r="E2229" s="2">
        <f t="shared" si="51"/>
        <v>47040000.00000001</v>
      </c>
    </row>
    <row r="2230" spans="1:5" s="22" customFormat="1" ht="11.25">
      <c r="A2230" s="29" t="s">
        <v>1651</v>
      </c>
      <c r="B2230" s="20" t="str">
        <f>'[1]Инструменты и Непроизв мат'!D6095</f>
        <v>штук</v>
      </c>
      <c r="C2230" s="3">
        <v>800</v>
      </c>
      <c r="D2230" s="3">
        <v>13000</v>
      </c>
      <c r="E2230" s="2">
        <f t="shared" si="51"/>
        <v>11648000.000000002</v>
      </c>
    </row>
    <row r="2231" spans="1:5" s="22" customFormat="1" ht="11.25">
      <c r="A2231" s="29" t="s">
        <v>1652</v>
      </c>
      <c r="B2231" s="20" t="str">
        <f>'[1]Инструменты и Непроизв мат'!D6096</f>
        <v>Шт</v>
      </c>
      <c r="C2231" s="3">
        <v>70</v>
      </c>
      <c r="D2231" s="3">
        <v>69565.21739130435</v>
      </c>
      <c r="E2231" s="2">
        <f aca="true" t="shared" si="52" ref="E2231:E2287">(C2231*D2231)*1.12</f>
        <v>5453913.043478262</v>
      </c>
    </row>
    <row r="2232" spans="1:5" s="22" customFormat="1" ht="11.25">
      <c r="A2232" s="29" t="s">
        <v>1653</v>
      </c>
      <c r="B2232" s="20" t="str">
        <f>'[1]Инструменты и Непроизв мат'!D6098</f>
        <v>Шт</v>
      </c>
      <c r="C2232" s="3">
        <v>12</v>
      </c>
      <c r="D2232" s="3">
        <v>60000</v>
      </c>
      <c r="E2232" s="2">
        <f t="shared" si="52"/>
        <v>806400.0000000001</v>
      </c>
    </row>
    <row r="2233" spans="1:5" s="4" customFormat="1" ht="11.25">
      <c r="A2233" s="28" t="s">
        <v>1654</v>
      </c>
      <c r="B2233" s="10"/>
      <c r="C2233" s="15"/>
      <c r="D2233" s="1"/>
      <c r="E2233" s="1">
        <f>SUM(E2234:E2260)</f>
        <v>508046608.6956522</v>
      </c>
    </row>
    <row r="2234" spans="1:5" s="22" customFormat="1" ht="11.25">
      <c r="A2234" s="29" t="s">
        <v>1655</v>
      </c>
      <c r="B2234" s="20" t="str">
        <f>'[1]Инструменты и Непроизв мат'!D6103</f>
        <v>штук</v>
      </c>
      <c r="C2234" s="2">
        <v>25</v>
      </c>
      <c r="D2234" s="3">
        <v>6956521.7391304355</v>
      </c>
      <c r="E2234" s="2">
        <f t="shared" si="52"/>
        <v>194782608.6956522</v>
      </c>
    </row>
    <row r="2235" spans="1:5" s="22" customFormat="1" ht="11.25">
      <c r="A2235" s="29" t="s">
        <v>1656</v>
      </c>
      <c r="B2235" s="20" t="str">
        <f>'[1]Инструменты и Непроизв мат'!D6104</f>
        <v>упаков</v>
      </c>
      <c r="C2235" s="2">
        <v>60</v>
      </c>
      <c r="D2235" s="3">
        <v>500000</v>
      </c>
      <c r="E2235" s="2">
        <f t="shared" si="52"/>
        <v>33600000</v>
      </c>
    </row>
    <row r="2236" spans="1:5" s="4" customFormat="1" ht="11.25">
      <c r="A2236" s="29" t="s">
        <v>1657</v>
      </c>
      <c r="B2236" s="20" t="str">
        <f>'[1]Инструменты и Непроизв мат'!D6105</f>
        <v>шт</v>
      </c>
      <c r="C2236" s="2">
        <v>4</v>
      </c>
      <c r="D2236" s="3">
        <v>6200000</v>
      </c>
      <c r="E2236" s="2">
        <f t="shared" si="52"/>
        <v>27776000.000000004</v>
      </c>
    </row>
    <row r="2237" spans="1:5" s="4" customFormat="1" ht="11.25">
      <c r="A2237" s="29" t="s">
        <v>1658</v>
      </c>
      <c r="B2237" s="20" t="str">
        <f>'[1]Инструменты и Непроизв мат'!D6106</f>
        <v>штук</v>
      </c>
      <c r="C2237" s="2">
        <v>5</v>
      </c>
      <c r="D2237" s="3">
        <v>4300000</v>
      </c>
      <c r="E2237" s="2">
        <f t="shared" si="52"/>
        <v>24080000.000000004</v>
      </c>
    </row>
    <row r="2238" spans="1:5" s="4" customFormat="1" ht="11.25">
      <c r="A2238" s="29" t="s">
        <v>1659</v>
      </c>
      <c r="B2238" s="20" t="str">
        <f>'[1]Инструменты и Непроизв мат'!D6110</f>
        <v>штук</v>
      </c>
      <c r="C2238" s="2">
        <v>5</v>
      </c>
      <c r="D2238" s="3">
        <v>2500000</v>
      </c>
      <c r="E2238" s="2">
        <f t="shared" si="52"/>
        <v>14000000.000000002</v>
      </c>
    </row>
    <row r="2239" spans="1:5" s="4" customFormat="1" ht="11.25">
      <c r="A2239" s="29" t="s">
        <v>1660</v>
      </c>
      <c r="B2239" s="20" t="str">
        <f>'[1]Инструменты и Непроизв мат'!D6111</f>
        <v>Шт</v>
      </c>
      <c r="C2239" s="2">
        <v>5</v>
      </c>
      <c r="D2239" s="3">
        <v>2400000</v>
      </c>
      <c r="E2239" s="2">
        <f t="shared" si="52"/>
        <v>13440000.000000002</v>
      </c>
    </row>
    <row r="2240" spans="1:5" s="4" customFormat="1" ht="22.5">
      <c r="A2240" s="29" t="s">
        <v>1661</v>
      </c>
      <c r="B2240" s="20" t="str">
        <f>'[1]Инструменты и Непроизв мат'!D6112</f>
        <v>Шт</v>
      </c>
      <c r="C2240" s="2">
        <v>6</v>
      </c>
      <c r="D2240" s="3">
        <v>2000000</v>
      </c>
      <c r="E2240" s="2">
        <f t="shared" si="52"/>
        <v>13440000.000000002</v>
      </c>
    </row>
    <row r="2241" spans="1:5" s="4" customFormat="1" ht="11.25">
      <c r="A2241" s="29" t="s">
        <v>1662</v>
      </c>
      <c r="B2241" s="20" t="str">
        <f>'[1]Инструменты и Непроизв мат'!D6115</f>
        <v>штук</v>
      </c>
      <c r="C2241" s="2">
        <v>5</v>
      </c>
      <c r="D2241" s="3">
        <v>2200000</v>
      </c>
      <c r="E2241" s="2">
        <f t="shared" si="52"/>
        <v>12320000.000000002</v>
      </c>
    </row>
    <row r="2242" spans="1:5" s="4" customFormat="1" ht="11.25">
      <c r="A2242" s="29" t="s">
        <v>1658</v>
      </c>
      <c r="B2242" s="20" t="str">
        <f>'[1]Инструменты и Непроизв мат'!D6116</f>
        <v>штук</v>
      </c>
      <c r="C2242" s="2">
        <v>2.5</v>
      </c>
      <c r="D2242" s="3">
        <v>4300000</v>
      </c>
      <c r="E2242" s="2">
        <f t="shared" si="52"/>
        <v>12040000.000000002</v>
      </c>
    </row>
    <row r="2243" spans="1:5" s="4" customFormat="1" ht="11.25">
      <c r="A2243" s="29" t="s">
        <v>1663</v>
      </c>
      <c r="B2243" s="20" t="str">
        <f>'[1]Инструменты и Непроизв мат'!D6117</f>
        <v>штук</v>
      </c>
      <c r="C2243" s="2">
        <v>6</v>
      </c>
      <c r="D2243" s="3">
        <v>1700000</v>
      </c>
      <c r="E2243" s="2">
        <f t="shared" si="52"/>
        <v>11424000.000000002</v>
      </c>
    </row>
    <row r="2244" spans="1:5" s="4" customFormat="1" ht="11.25">
      <c r="A2244" s="29" t="s">
        <v>1664</v>
      </c>
      <c r="B2244" s="20" t="str">
        <f>'[1]Инструменты и Непроизв мат'!D6118</f>
        <v>штук</v>
      </c>
      <c r="C2244" s="2">
        <v>5</v>
      </c>
      <c r="D2244" s="3">
        <v>2000000</v>
      </c>
      <c r="E2244" s="2">
        <f t="shared" si="52"/>
        <v>11200000.000000002</v>
      </c>
    </row>
    <row r="2245" spans="1:5" s="4" customFormat="1" ht="11.25">
      <c r="A2245" s="29" t="s">
        <v>1660</v>
      </c>
      <c r="B2245" s="20" t="str">
        <f>'[1]Инструменты и Непроизв мат'!D6119</f>
        <v>Шт</v>
      </c>
      <c r="C2245" s="2">
        <v>4</v>
      </c>
      <c r="D2245" s="3">
        <v>2400000</v>
      </c>
      <c r="E2245" s="2">
        <f t="shared" si="52"/>
        <v>10752000.000000002</v>
      </c>
    </row>
    <row r="2246" spans="1:5" s="4" customFormat="1" ht="11.25">
      <c r="A2246" s="29" t="s">
        <v>1665</v>
      </c>
      <c r="B2246" s="20" t="str">
        <f>'[1]Инструменты и Непроизв мат'!D6120</f>
        <v>штук</v>
      </c>
      <c r="C2246" s="2">
        <v>210</v>
      </c>
      <c r="D2246" s="3">
        <v>45000</v>
      </c>
      <c r="E2246" s="2">
        <f t="shared" si="52"/>
        <v>10584000.000000002</v>
      </c>
    </row>
    <row r="2247" spans="1:5" s="4" customFormat="1" ht="11.25">
      <c r="A2247" s="29" t="s">
        <v>1666</v>
      </c>
      <c r="B2247" s="20" t="str">
        <f>'[1]Инструменты и Непроизв мат'!D6121</f>
        <v>Шт</v>
      </c>
      <c r="C2247" s="2">
        <v>3</v>
      </c>
      <c r="D2247" s="3">
        <v>3000000</v>
      </c>
      <c r="E2247" s="2">
        <f t="shared" si="52"/>
        <v>10080000.000000002</v>
      </c>
    </row>
    <row r="2248" spans="1:5" s="4" customFormat="1" ht="11.25">
      <c r="A2248" s="29" t="s">
        <v>1667</v>
      </c>
      <c r="B2248" s="20" t="str">
        <f>'[1]Инструменты и Непроизв мат'!D6122</f>
        <v>ком-т</v>
      </c>
      <c r="C2248" s="2">
        <v>5</v>
      </c>
      <c r="D2248" s="3">
        <v>1800000</v>
      </c>
      <c r="E2248" s="2">
        <f t="shared" si="52"/>
        <v>10080000.000000002</v>
      </c>
    </row>
    <row r="2249" spans="1:5" s="4" customFormat="1" ht="11.25">
      <c r="A2249" s="29" t="s">
        <v>1658</v>
      </c>
      <c r="B2249" s="20" t="str">
        <f>'[1]Инструменты и Непроизв мат'!D6123</f>
        <v>штук</v>
      </c>
      <c r="C2249" s="2">
        <v>2</v>
      </c>
      <c r="D2249" s="3">
        <v>4300000</v>
      </c>
      <c r="E2249" s="2">
        <f t="shared" si="52"/>
        <v>9632000</v>
      </c>
    </row>
    <row r="2250" spans="1:5" s="4" customFormat="1" ht="11.25">
      <c r="A2250" s="29" t="s">
        <v>1668</v>
      </c>
      <c r="B2250" s="20" t="str">
        <f>'[1]Инструменты и Непроизв мат'!D6124</f>
        <v>штук</v>
      </c>
      <c r="C2250" s="2">
        <v>5</v>
      </c>
      <c r="D2250" s="3">
        <v>1700000</v>
      </c>
      <c r="E2250" s="2">
        <f t="shared" si="52"/>
        <v>9520000</v>
      </c>
    </row>
    <row r="2251" spans="1:5" s="4" customFormat="1" ht="11.25">
      <c r="A2251" s="29" t="s">
        <v>1667</v>
      </c>
      <c r="B2251" s="20" t="str">
        <f>'[1]Инструменты и Непроизв мат'!D6125</f>
        <v>ком-т</v>
      </c>
      <c r="C2251" s="2">
        <v>5</v>
      </c>
      <c r="D2251" s="3">
        <v>1800000</v>
      </c>
      <c r="E2251" s="2">
        <f t="shared" si="52"/>
        <v>10080000.000000002</v>
      </c>
    </row>
    <row r="2252" spans="1:5" s="4" customFormat="1" ht="11.25">
      <c r="A2252" s="29" t="s">
        <v>1669</v>
      </c>
      <c r="B2252" s="20" t="str">
        <f>'[1]Инструменты и Непроизв мат'!D6129</f>
        <v>штук</v>
      </c>
      <c r="C2252" s="2">
        <v>1</v>
      </c>
      <c r="D2252" s="3">
        <v>7500000</v>
      </c>
      <c r="E2252" s="2">
        <f t="shared" si="52"/>
        <v>8400000</v>
      </c>
    </row>
    <row r="2253" spans="1:5" s="4" customFormat="1" ht="11.25">
      <c r="A2253" s="29" t="s">
        <v>1670</v>
      </c>
      <c r="B2253" s="20" t="str">
        <f>'[1]Инструменты и Непроизв мат'!D6130</f>
        <v>штук</v>
      </c>
      <c r="C2253" s="2">
        <v>3</v>
      </c>
      <c r="D2253" s="3">
        <v>2500000</v>
      </c>
      <c r="E2253" s="2">
        <f t="shared" si="52"/>
        <v>8400000</v>
      </c>
    </row>
    <row r="2254" spans="1:5" s="4" customFormat="1" ht="11.25">
      <c r="A2254" s="29" t="s">
        <v>1671</v>
      </c>
      <c r="B2254" s="20" t="str">
        <f>'[1]Инструменты и Непроизв мат'!D6131</f>
        <v>штук</v>
      </c>
      <c r="C2254" s="2">
        <v>3</v>
      </c>
      <c r="D2254" s="3">
        <v>2000000</v>
      </c>
      <c r="E2254" s="2">
        <f t="shared" si="52"/>
        <v>6720000.000000001</v>
      </c>
    </row>
    <row r="2255" spans="1:5" s="4" customFormat="1" ht="11.25">
      <c r="A2255" s="29" t="s">
        <v>1672</v>
      </c>
      <c r="B2255" s="20" t="str">
        <f>'[1]Инструменты и Непроизв мат'!D6132</f>
        <v>Шт</v>
      </c>
      <c r="C2255" s="2">
        <v>2</v>
      </c>
      <c r="D2255" s="3">
        <v>4500000</v>
      </c>
      <c r="E2255" s="2">
        <f t="shared" si="52"/>
        <v>10080000.000000002</v>
      </c>
    </row>
    <row r="2256" spans="1:5" s="4" customFormat="1" ht="11.25">
      <c r="A2256" s="29" t="s">
        <v>1662</v>
      </c>
      <c r="B2256" s="20" t="str">
        <f>'[1]Инструменты и Непроизв мат'!D6133</f>
        <v>штук</v>
      </c>
      <c r="C2256" s="2">
        <v>3</v>
      </c>
      <c r="D2256" s="3">
        <v>2200000</v>
      </c>
      <c r="E2256" s="2">
        <f t="shared" si="52"/>
        <v>7392000.000000001</v>
      </c>
    </row>
    <row r="2257" spans="1:5" s="4" customFormat="1" ht="11.25">
      <c r="A2257" s="29" t="s">
        <v>1673</v>
      </c>
      <c r="B2257" s="20" t="str">
        <f>'[1]Инструменты и Непроизв мат'!D6136</f>
        <v>штук</v>
      </c>
      <c r="C2257" s="2">
        <v>3</v>
      </c>
      <c r="D2257" s="3">
        <v>2400000</v>
      </c>
      <c r="E2257" s="2">
        <f t="shared" si="52"/>
        <v>8064000.000000001</v>
      </c>
    </row>
    <row r="2258" spans="1:5" s="4" customFormat="1" ht="11.25">
      <c r="A2258" s="29" t="s">
        <v>1674</v>
      </c>
      <c r="B2258" s="20" t="str">
        <f>'[1]Инструменты и Непроизв мат'!D6137</f>
        <v>штук</v>
      </c>
      <c r="C2258" s="2">
        <v>2</v>
      </c>
      <c r="D2258" s="3">
        <v>3000000</v>
      </c>
      <c r="E2258" s="2">
        <f t="shared" si="52"/>
        <v>6720000.000000001</v>
      </c>
    </row>
    <row r="2259" spans="1:5" s="4" customFormat="1" ht="11.25">
      <c r="A2259" s="29" t="s">
        <v>1675</v>
      </c>
      <c r="B2259" s="20" t="str">
        <f>'[1]Инструменты и Непроизв мат'!D6139</f>
        <v>штук</v>
      </c>
      <c r="C2259" s="2">
        <v>2</v>
      </c>
      <c r="D2259" s="3">
        <v>3500000</v>
      </c>
      <c r="E2259" s="2">
        <f t="shared" si="52"/>
        <v>7840000.000000001</v>
      </c>
    </row>
    <row r="2260" spans="1:5" s="4" customFormat="1" ht="11.25">
      <c r="A2260" s="29" t="s">
        <v>1676</v>
      </c>
      <c r="B2260" s="20" t="str">
        <f>'[1]Инструменты и Непроизв мат'!D6143</f>
        <v>штук</v>
      </c>
      <c r="C2260" s="2">
        <v>50</v>
      </c>
      <c r="D2260" s="3">
        <v>100000</v>
      </c>
      <c r="E2260" s="2">
        <f t="shared" si="52"/>
        <v>5600000.000000001</v>
      </c>
    </row>
    <row r="2261" spans="1:5" s="4" customFormat="1" ht="11.25">
      <c r="A2261" s="28" t="s">
        <v>1677</v>
      </c>
      <c r="B2261" s="10"/>
      <c r="C2261" s="15"/>
      <c r="D2261" s="1"/>
      <c r="E2261" s="1">
        <f>SUM(E2262:E2277)</f>
        <v>327351360.00000006</v>
      </c>
    </row>
    <row r="2262" spans="1:5" s="4" customFormat="1" ht="11.25">
      <c r="A2262" s="29" t="s">
        <v>1678</v>
      </c>
      <c r="B2262" s="20" t="str">
        <f>'[1]Инструменты и Непроизв мат'!D6436</f>
        <v>кг</v>
      </c>
      <c r="C2262" s="3">
        <v>750</v>
      </c>
      <c r="D2262" s="3">
        <v>200000</v>
      </c>
      <c r="E2262" s="2">
        <f t="shared" si="52"/>
        <v>168000000.00000003</v>
      </c>
    </row>
    <row r="2263" spans="1:5" s="4" customFormat="1" ht="11.25">
      <c r="A2263" s="29" t="s">
        <v>1679</v>
      </c>
      <c r="B2263" s="20" t="str">
        <f>'[1]Инструменты и Непроизв мат'!D6437</f>
        <v>кг</v>
      </c>
      <c r="C2263" s="3">
        <v>75</v>
      </c>
      <c r="D2263" s="3">
        <v>200000</v>
      </c>
      <c r="E2263" s="2">
        <f t="shared" si="52"/>
        <v>16800000</v>
      </c>
    </row>
    <row r="2264" spans="1:5" s="4" customFormat="1" ht="11.25">
      <c r="A2264" s="29" t="s">
        <v>1680</v>
      </c>
      <c r="B2264" s="20" t="str">
        <f>'[1]Инструменты и Непроизв мат'!D6438</f>
        <v>кг</v>
      </c>
      <c r="C2264" s="3">
        <v>75</v>
      </c>
      <c r="D2264" s="3">
        <v>200000</v>
      </c>
      <c r="E2264" s="2">
        <f t="shared" si="52"/>
        <v>16800000</v>
      </c>
    </row>
    <row r="2265" spans="1:5" s="4" customFormat="1" ht="11.25">
      <c r="A2265" s="29" t="s">
        <v>1681</v>
      </c>
      <c r="B2265" s="20" t="str">
        <f>'[1]Инструменты и Непроизв мат'!D6439</f>
        <v>кг</v>
      </c>
      <c r="C2265" s="3">
        <v>75</v>
      </c>
      <c r="D2265" s="3">
        <v>200000</v>
      </c>
      <c r="E2265" s="2">
        <f t="shared" si="52"/>
        <v>16800000</v>
      </c>
    </row>
    <row r="2266" spans="1:5" s="4" customFormat="1" ht="11.25">
      <c r="A2266" s="29" t="s">
        <v>1682</v>
      </c>
      <c r="B2266" s="20" t="str">
        <f>'[1]Инструменты и Непроизв мат'!D6440</f>
        <v>п/м</v>
      </c>
      <c r="C2266" s="3">
        <v>4500</v>
      </c>
      <c r="D2266" s="3">
        <v>3500</v>
      </c>
      <c r="E2266" s="2">
        <f t="shared" si="52"/>
        <v>17640000</v>
      </c>
    </row>
    <row r="2267" spans="1:5" s="4" customFormat="1" ht="22.5">
      <c r="A2267" s="29" t="s">
        <v>1683</v>
      </c>
      <c r="B2267" s="20" t="str">
        <f>'[1]Инструменты и Непроизв мат'!D6441</f>
        <v>кг</v>
      </c>
      <c r="C2267" s="3">
        <v>250</v>
      </c>
      <c r="D2267" s="3">
        <v>65112</v>
      </c>
      <c r="E2267" s="2">
        <f t="shared" si="52"/>
        <v>18231360</v>
      </c>
    </row>
    <row r="2268" spans="1:5" s="4" customFormat="1" ht="11.25">
      <c r="A2268" s="29" t="s">
        <v>1684</v>
      </c>
      <c r="B2268" s="20" t="str">
        <f>'[1]Инструменты и Непроизв мат'!D6442</f>
        <v>кг</v>
      </c>
      <c r="C2268" s="3">
        <v>50</v>
      </c>
      <c r="D2268" s="3">
        <v>200000</v>
      </c>
      <c r="E2268" s="2">
        <f t="shared" si="52"/>
        <v>11200000.000000002</v>
      </c>
    </row>
    <row r="2269" spans="1:5" s="4" customFormat="1" ht="11.25">
      <c r="A2269" s="29" t="s">
        <v>1685</v>
      </c>
      <c r="B2269" s="20" t="str">
        <f>'[1]Инструменты и Непроизв мат'!D6444</f>
        <v>кв.м</v>
      </c>
      <c r="C2269" s="3">
        <v>75</v>
      </c>
      <c r="D2269" s="3">
        <v>150000</v>
      </c>
      <c r="E2269" s="2">
        <f t="shared" si="52"/>
        <v>12600000.000000002</v>
      </c>
    </row>
    <row r="2270" spans="1:5" s="4" customFormat="1" ht="11.25">
      <c r="A2270" s="29" t="s">
        <v>1686</v>
      </c>
      <c r="B2270" s="20" t="str">
        <f>'[1]Инструменты и Непроизв мат'!D6445</f>
        <v>штук</v>
      </c>
      <c r="C2270" s="3">
        <v>2.5</v>
      </c>
      <c r="D2270" s="3">
        <v>3800000</v>
      </c>
      <c r="E2270" s="2">
        <f t="shared" si="52"/>
        <v>10640000.000000002</v>
      </c>
    </row>
    <row r="2271" spans="1:5" s="4" customFormat="1" ht="11.25">
      <c r="A2271" s="29" t="s">
        <v>1687</v>
      </c>
      <c r="B2271" s="20" t="str">
        <f>'[1]Инструменты и Непроизв мат'!D6446</f>
        <v>м2</v>
      </c>
      <c r="C2271" s="3">
        <v>50</v>
      </c>
      <c r="D2271" s="3">
        <v>175000</v>
      </c>
      <c r="E2271" s="2">
        <f t="shared" si="52"/>
        <v>9800000.000000002</v>
      </c>
    </row>
    <row r="2272" spans="1:5" s="4" customFormat="1" ht="11.25">
      <c r="A2272" s="29" t="s">
        <v>1688</v>
      </c>
      <c r="B2272" s="20" t="str">
        <f>'[1]Инструменты и Непроизв мат'!D6447</f>
        <v>кг</v>
      </c>
      <c r="C2272" s="3">
        <v>75</v>
      </c>
      <c r="D2272" s="3">
        <v>75000</v>
      </c>
      <c r="E2272" s="2">
        <f t="shared" si="52"/>
        <v>6300000.000000001</v>
      </c>
    </row>
    <row r="2273" spans="1:5" s="4" customFormat="1" ht="11.25">
      <c r="A2273" s="29" t="s">
        <v>1689</v>
      </c>
      <c r="B2273" s="20" t="str">
        <f>'[1]Инструменты и Непроизв мат'!D6448</f>
        <v>кг</v>
      </c>
      <c r="C2273" s="3">
        <v>25</v>
      </c>
      <c r="D2273" s="3">
        <v>215000</v>
      </c>
      <c r="E2273" s="2">
        <f t="shared" si="52"/>
        <v>6020000.000000001</v>
      </c>
    </row>
    <row r="2274" spans="1:5" s="4" customFormat="1" ht="22.5">
      <c r="A2274" s="29" t="s">
        <v>1690</v>
      </c>
      <c r="B2274" s="20" t="str">
        <f>'[1]Инструменты и Непроизв мат'!D6449</f>
        <v>Шт</v>
      </c>
      <c r="C2274" s="3">
        <v>1.5</v>
      </c>
      <c r="D2274" s="3">
        <v>3250000</v>
      </c>
      <c r="E2274" s="2">
        <f t="shared" si="52"/>
        <v>5460000.000000001</v>
      </c>
    </row>
    <row r="2275" spans="1:5" s="4" customFormat="1" ht="11.25">
      <c r="A2275" s="29" t="s">
        <v>1691</v>
      </c>
      <c r="B2275" s="20" t="str">
        <f>'[1]Инструменты и Непроизв мат'!D6450</f>
        <v>м</v>
      </c>
      <c r="C2275" s="3">
        <v>75</v>
      </c>
      <c r="D2275" s="3">
        <v>50000</v>
      </c>
      <c r="E2275" s="2">
        <f t="shared" si="52"/>
        <v>4200000</v>
      </c>
    </row>
    <row r="2276" spans="1:5" s="4" customFormat="1" ht="22.5">
      <c r="A2276" s="29" t="s">
        <v>1692</v>
      </c>
      <c r="B2276" s="20" t="str">
        <f>'[1]Инструменты и Непроизв мат'!D6452</f>
        <v>Шт</v>
      </c>
      <c r="C2276" s="3">
        <v>1.25</v>
      </c>
      <c r="D2276" s="3">
        <v>2500000</v>
      </c>
      <c r="E2276" s="2">
        <f t="shared" si="52"/>
        <v>3500000.0000000005</v>
      </c>
    </row>
    <row r="2277" spans="1:5" s="4" customFormat="1" ht="11.25">
      <c r="A2277" s="29" t="s">
        <v>1687</v>
      </c>
      <c r="B2277" s="20" t="str">
        <f>'[1]Инструменты и Непроизв мат'!D6453</f>
        <v>метр</v>
      </c>
      <c r="C2277" s="3">
        <v>20</v>
      </c>
      <c r="D2277" s="3">
        <v>150000</v>
      </c>
      <c r="E2277" s="2">
        <f t="shared" si="52"/>
        <v>3360000.0000000005</v>
      </c>
    </row>
    <row r="2278" spans="1:5" s="4" customFormat="1" ht="11.25">
      <c r="A2278" s="28" t="s">
        <v>1693</v>
      </c>
      <c r="B2278" s="10"/>
      <c r="C2278" s="15"/>
      <c r="D2278" s="1"/>
      <c r="E2278" s="1">
        <f>SUM(E2279:E2283)</f>
        <v>84560000.00000001</v>
      </c>
    </row>
    <row r="2279" spans="1:5" s="4" customFormat="1" ht="11.25">
      <c r="A2279" s="29" t="s">
        <v>1694</v>
      </c>
      <c r="B2279" s="20" t="str">
        <f>'[1]Инструменты и Непроизв мат'!D6576</f>
        <v>штук</v>
      </c>
      <c r="C2279" s="3">
        <v>150000</v>
      </c>
      <c r="D2279" s="3">
        <v>180</v>
      </c>
      <c r="E2279" s="2">
        <f t="shared" si="52"/>
        <v>30240000.000000004</v>
      </c>
    </row>
    <row r="2280" spans="1:5" s="4" customFormat="1" ht="11.25">
      <c r="A2280" s="29" t="s">
        <v>1695</v>
      </c>
      <c r="B2280" s="20" t="str">
        <f>'[1]Инструменты и Непроизв мат'!D6577</f>
        <v>Шт</v>
      </c>
      <c r="C2280" s="3">
        <v>11</v>
      </c>
      <c r="D2280" s="3">
        <v>2000000</v>
      </c>
      <c r="E2280" s="2">
        <f t="shared" si="52"/>
        <v>24640000.000000004</v>
      </c>
    </row>
    <row r="2281" spans="1:5" s="4" customFormat="1" ht="11.25">
      <c r="A2281" s="29" t="s">
        <v>1696</v>
      </c>
      <c r="B2281" s="20" t="str">
        <f>'[1]Инструменты и Непроизв мат'!D6579</f>
        <v>Шт</v>
      </c>
      <c r="C2281" s="3">
        <v>1200</v>
      </c>
      <c r="D2281" s="3">
        <v>10000</v>
      </c>
      <c r="E2281" s="2">
        <f t="shared" si="52"/>
        <v>13440000.000000002</v>
      </c>
    </row>
    <row r="2282" spans="1:5" s="4" customFormat="1" ht="11.25">
      <c r="A2282" s="29" t="s">
        <v>1697</v>
      </c>
      <c r="B2282" s="20" t="str">
        <f>'[1]Инструменты и Непроизв мат'!D6580</f>
        <v>Шт</v>
      </c>
      <c r="C2282" s="3">
        <v>1200</v>
      </c>
      <c r="D2282" s="3">
        <v>10000</v>
      </c>
      <c r="E2282" s="2">
        <f t="shared" si="52"/>
        <v>13440000.000000002</v>
      </c>
    </row>
    <row r="2283" spans="1:5" s="4" customFormat="1" ht="11.25">
      <c r="A2283" s="29" t="s">
        <v>1698</v>
      </c>
      <c r="B2283" s="20" t="str">
        <f>'[1]Инструменты и Непроизв мат'!D6581</f>
        <v>Шт</v>
      </c>
      <c r="C2283" s="3">
        <v>5000</v>
      </c>
      <c r="D2283" s="3">
        <v>500</v>
      </c>
      <c r="E2283" s="2">
        <f t="shared" si="52"/>
        <v>2800000.0000000005</v>
      </c>
    </row>
    <row r="2284" spans="1:5" s="4" customFormat="1" ht="11.25">
      <c r="A2284" s="28" t="s">
        <v>1699</v>
      </c>
      <c r="B2284" s="10"/>
      <c r="C2284" s="10"/>
      <c r="D2284" s="10"/>
      <c r="E2284" s="1">
        <f>SUM(E2285:E2332)</f>
        <v>12544000000</v>
      </c>
    </row>
    <row r="2285" spans="1:5" ht="33.75">
      <c r="A2285" s="27" t="s">
        <v>1700</v>
      </c>
      <c r="B2285" s="16" t="s">
        <v>58</v>
      </c>
      <c r="C2285" s="14">
        <v>3000</v>
      </c>
      <c r="D2285" s="2">
        <v>1000</v>
      </c>
      <c r="E2285" s="2">
        <f t="shared" si="52"/>
        <v>3360000.0000000005</v>
      </c>
    </row>
    <row r="2286" spans="1:5" ht="11.25">
      <c r="A2286" s="27" t="s">
        <v>1702</v>
      </c>
      <c r="B2286" s="16" t="s">
        <v>58</v>
      </c>
      <c r="C2286" s="14">
        <v>1</v>
      </c>
      <c r="D2286" s="2">
        <v>400000000</v>
      </c>
      <c r="E2286" s="2">
        <f t="shared" si="52"/>
        <v>448000000.00000006</v>
      </c>
    </row>
    <row r="2287" spans="1:5" ht="22.5">
      <c r="A2287" s="27" t="s">
        <v>1703</v>
      </c>
      <c r="B2287" s="16" t="s">
        <v>58</v>
      </c>
      <c r="C2287" s="14">
        <v>2</v>
      </c>
      <c r="D2287" s="2">
        <v>250000000</v>
      </c>
      <c r="E2287" s="2">
        <f t="shared" si="52"/>
        <v>560000000</v>
      </c>
    </row>
    <row r="2288" spans="1:5" ht="22.5">
      <c r="A2288" s="27" t="s">
        <v>1704</v>
      </c>
      <c r="B2288" s="16" t="s">
        <v>58</v>
      </c>
      <c r="C2288" s="14">
        <v>15</v>
      </c>
      <c r="D2288" s="2">
        <v>30000000</v>
      </c>
      <c r="E2288" s="2">
        <f aca="true" t="shared" si="53" ref="E2288:E2321">(C2288*D2288)*1.12</f>
        <v>504000000.00000006</v>
      </c>
    </row>
    <row r="2289" spans="1:5" ht="11.25">
      <c r="A2289" s="27" t="s">
        <v>1705</v>
      </c>
      <c r="B2289" s="16" t="s">
        <v>58</v>
      </c>
      <c r="C2289" s="14">
        <v>1</v>
      </c>
      <c r="D2289" s="2">
        <v>400000000</v>
      </c>
      <c r="E2289" s="2">
        <f t="shared" si="53"/>
        <v>448000000.00000006</v>
      </c>
    </row>
    <row r="2290" spans="1:5" ht="11.25">
      <c r="A2290" s="27" t="s">
        <v>1706</v>
      </c>
      <c r="B2290" s="16" t="s">
        <v>58</v>
      </c>
      <c r="C2290" s="14">
        <v>12</v>
      </c>
      <c r="D2290" s="2">
        <v>20000000</v>
      </c>
      <c r="E2290" s="2">
        <f t="shared" si="53"/>
        <v>268800000</v>
      </c>
    </row>
    <row r="2291" spans="1:5" ht="22.5">
      <c r="A2291" s="27" t="s">
        <v>1707</v>
      </c>
      <c r="B2291" s="16" t="s">
        <v>58</v>
      </c>
      <c r="C2291" s="14">
        <v>30</v>
      </c>
      <c r="D2291" s="2">
        <v>500000</v>
      </c>
      <c r="E2291" s="2">
        <f t="shared" si="53"/>
        <v>16800000</v>
      </c>
    </row>
    <row r="2292" spans="1:5" ht="11.25">
      <c r="A2292" s="27" t="s">
        <v>1708</v>
      </c>
      <c r="B2292" s="16" t="s">
        <v>58</v>
      </c>
      <c r="C2292" s="14">
        <v>2</v>
      </c>
      <c r="D2292" s="2">
        <v>150000000</v>
      </c>
      <c r="E2292" s="2">
        <f t="shared" si="53"/>
        <v>336000000.00000006</v>
      </c>
    </row>
    <row r="2293" spans="1:5" ht="22.5">
      <c r="A2293" s="27" t="s">
        <v>1709</v>
      </c>
      <c r="B2293" s="16" t="s">
        <v>58</v>
      </c>
      <c r="C2293" s="14">
        <v>1</v>
      </c>
      <c r="D2293" s="2">
        <v>500000000</v>
      </c>
      <c r="E2293" s="2">
        <f t="shared" si="53"/>
        <v>560000000</v>
      </c>
    </row>
    <row r="2294" spans="1:5" ht="22.5">
      <c r="A2294" s="27" t="s">
        <v>1710</v>
      </c>
      <c r="B2294" s="16" t="s">
        <v>58</v>
      </c>
      <c r="C2294" s="14">
        <v>1</v>
      </c>
      <c r="D2294" s="2">
        <v>450000000</v>
      </c>
      <c r="E2294" s="2">
        <f t="shared" si="53"/>
        <v>504000000.00000006</v>
      </c>
    </row>
    <row r="2295" spans="1:5" ht="22.5">
      <c r="A2295" s="27" t="s">
        <v>1711</v>
      </c>
      <c r="B2295" s="16" t="s">
        <v>58</v>
      </c>
      <c r="C2295" s="14">
        <v>1</v>
      </c>
      <c r="D2295" s="2">
        <v>450000000</v>
      </c>
      <c r="E2295" s="2">
        <f t="shared" si="53"/>
        <v>504000000.00000006</v>
      </c>
    </row>
    <row r="2296" spans="1:5" ht="22.5">
      <c r="A2296" s="27" t="s">
        <v>1712</v>
      </c>
      <c r="B2296" s="16" t="s">
        <v>58</v>
      </c>
      <c r="C2296" s="14">
        <v>1</v>
      </c>
      <c r="D2296" s="2">
        <v>450000000</v>
      </c>
      <c r="E2296" s="2">
        <f t="shared" si="53"/>
        <v>504000000.00000006</v>
      </c>
    </row>
    <row r="2297" spans="1:5" ht="11.25">
      <c r="A2297" s="27" t="s">
        <v>1713</v>
      </c>
      <c r="B2297" s="16" t="s">
        <v>67</v>
      </c>
      <c r="C2297" s="14">
        <v>1</v>
      </c>
      <c r="D2297" s="2">
        <v>450000000</v>
      </c>
      <c r="E2297" s="2">
        <f t="shared" si="53"/>
        <v>504000000.00000006</v>
      </c>
    </row>
    <row r="2298" spans="1:5" ht="11.25">
      <c r="A2298" s="27" t="s">
        <v>1714</v>
      </c>
      <c r="B2298" s="16" t="s">
        <v>58</v>
      </c>
      <c r="C2298" s="14">
        <v>1</v>
      </c>
      <c r="D2298" s="2">
        <v>450000000</v>
      </c>
      <c r="E2298" s="2">
        <f t="shared" si="53"/>
        <v>504000000.00000006</v>
      </c>
    </row>
    <row r="2299" spans="1:5" ht="22.5">
      <c r="A2299" s="27" t="s">
        <v>1715</v>
      </c>
      <c r="B2299" s="16" t="s">
        <v>58</v>
      </c>
      <c r="C2299" s="14">
        <v>1</v>
      </c>
      <c r="D2299" s="2">
        <v>450000000</v>
      </c>
      <c r="E2299" s="2">
        <f t="shared" si="53"/>
        <v>504000000.00000006</v>
      </c>
    </row>
    <row r="2300" spans="1:5" ht="22.5">
      <c r="A2300" s="27" t="s">
        <v>1716</v>
      </c>
      <c r="B2300" s="16" t="s">
        <v>58</v>
      </c>
      <c r="C2300" s="14">
        <v>1</v>
      </c>
      <c r="D2300" s="2">
        <v>450000000</v>
      </c>
      <c r="E2300" s="2">
        <f t="shared" si="53"/>
        <v>504000000.00000006</v>
      </c>
    </row>
    <row r="2301" spans="1:5" ht="22.5">
      <c r="A2301" s="27" t="s">
        <v>1717</v>
      </c>
      <c r="B2301" s="16" t="s">
        <v>58</v>
      </c>
      <c r="C2301" s="14">
        <v>2</v>
      </c>
      <c r="D2301" s="2">
        <v>52000000</v>
      </c>
      <c r="E2301" s="2">
        <f t="shared" si="53"/>
        <v>116480000.00000001</v>
      </c>
    </row>
    <row r="2302" spans="1:5" ht="11.25">
      <c r="A2302" s="27" t="s">
        <v>1701</v>
      </c>
      <c r="B2302" s="16" t="s">
        <v>75</v>
      </c>
      <c r="C2302" s="14">
        <v>1</v>
      </c>
      <c r="D2302" s="2">
        <v>400000000</v>
      </c>
      <c r="E2302" s="2">
        <f t="shared" si="53"/>
        <v>448000000.00000006</v>
      </c>
    </row>
    <row r="2303" spans="1:5" ht="33.75">
      <c r="A2303" s="27" t="s">
        <v>1718</v>
      </c>
      <c r="B2303" s="16" t="s">
        <v>58</v>
      </c>
      <c r="C2303" s="14">
        <v>1</v>
      </c>
      <c r="D2303" s="2">
        <v>400000000</v>
      </c>
      <c r="E2303" s="2">
        <f t="shared" si="53"/>
        <v>448000000.00000006</v>
      </c>
    </row>
    <row r="2304" spans="1:5" ht="22.5">
      <c r="A2304" s="27" t="s">
        <v>1719</v>
      </c>
      <c r="B2304" s="16" t="s">
        <v>58</v>
      </c>
      <c r="C2304" s="14">
        <v>2</v>
      </c>
      <c r="D2304" s="2">
        <v>47000000</v>
      </c>
      <c r="E2304" s="2">
        <f t="shared" si="53"/>
        <v>105280000.00000001</v>
      </c>
    </row>
    <row r="2305" spans="1:5" ht="22.5">
      <c r="A2305" s="27" t="s">
        <v>1719</v>
      </c>
      <c r="B2305" s="16" t="s">
        <v>58</v>
      </c>
      <c r="C2305" s="14">
        <v>2</v>
      </c>
      <c r="D2305" s="2">
        <v>47000000</v>
      </c>
      <c r="E2305" s="2">
        <f t="shared" si="53"/>
        <v>105280000.00000001</v>
      </c>
    </row>
    <row r="2306" spans="1:5" ht="22.5">
      <c r="A2306" s="27" t="s">
        <v>1720</v>
      </c>
      <c r="B2306" s="16" t="s">
        <v>58</v>
      </c>
      <c r="C2306" s="14">
        <v>2</v>
      </c>
      <c r="D2306" s="2">
        <v>45000000</v>
      </c>
      <c r="E2306" s="2">
        <f t="shared" si="53"/>
        <v>100800000.00000001</v>
      </c>
    </row>
    <row r="2307" spans="1:5" ht="11.25">
      <c r="A2307" s="27" t="s">
        <v>1721</v>
      </c>
      <c r="B2307" s="16" t="s">
        <v>67</v>
      </c>
      <c r="C2307" s="14">
        <v>1</v>
      </c>
      <c r="D2307" s="2">
        <v>310000000</v>
      </c>
      <c r="E2307" s="2">
        <f t="shared" si="53"/>
        <v>347200000.00000006</v>
      </c>
    </row>
    <row r="2308" spans="1:5" ht="22.5">
      <c r="A2308" s="27" t="s">
        <v>1722</v>
      </c>
      <c r="B2308" s="16" t="s">
        <v>58</v>
      </c>
      <c r="C2308" s="14">
        <v>1</v>
      </c>
      <c r="D2308" s="2">
        <v>300000000</v>
      </c>
      <c r="E2308" s="2">
        <f t="shared" si="53"/>
        <v>336000000.00000006</v>
      </c>
    </row>
    <row r="2309" spans="1:5" ht="33.75">
      <c r="A2309" s="27" t="s">
        <v>1723</v>
      </c>
      <c r="B2309" s="16" t="s">
        <v>58</v>
      </c>
      <c r="C2309" s="14">
        <v>1</v>
      </c>
      <c r="D2309" s="2">
        <v>300000000</v>
      </c>
      <c r="E2309" s="2">
        <f t="shared" si="53"/>
        <v>336000000.00000006</v>
      </c>
    </row>
    <row r="2310" spans="1:5" ht="11.25">
      <c r="A2310" s="27" t="s">
        <v>1724</v>
      </c>
      <c r="B2310" s="16" t="s">
        <v>58</v>
      </c>
      <c r="C2310" s="14">
        <v>3</v>
      </c>
      <c r="D2310" s="2">
        <v>100000000</v>
      </c>
      <c r="E2310" s="2">
        <f t="shared" si="53"/>
        <v>336000000.00000006</v>
      </c>
    </row>
    <row r="2311" spans="1:5" ht="33.75">
      <c r="A2311" s="27" t="s">
        <v>1725</v>
      </c>
      <c r="B2311" s="16" t="s">
        <v>58</v>
      </c>
      <c r="C2311" s="14">
        <v>1</v>
      </c>
      <c r="D2311" s="2">
        <v>30000000</v>
      </c>
      <c r="E2311" s="2">
        <f t="shared" si="53"/>
        <v>33600000</v>
      </c>
    </row>
    <row r="2312" spans="1:5" ht="11.25">
      <c r="A2312" s="27" t="s">
        <v>1726</v>
      </c>
      <c r="B2312" s="16" t="s">
        <v>104</v>
      </c>
      <c r="C2312" s="14">
        <v>200</v>
      </c>
      <c r="D2312" s="2">
        <v>1500000</v>
      </c>
      <c r="E2312" s="2">
        <f t="shared" si="53"/>
        <v>336000000.00000006</v>
      </c>
    </row>
    <row r="2313" spans="1:5" ht="11.25">
      <c r="A2313" s="27" t="s">
        <v>1727</v>
      </c>
      <c r="B2313" s="16" t="s">
        <v>58</v>
      </c>
      <c r="C2313" s="14">
        <v>100</v>
      </c>
      <c r="D2313" s="2">
        <v>2000000</v>
      </c>
      <c r="E2313" s="2">
        <f t="shared" si="53"/>
        <v>224000000.00000003</v>
      </c>
    </row>
    <row r="2314" spans="1:5" ht="11.25">
      <c r="A2314" s="27" t="s">
        <v>1728</v>
      </c>
      <c r="B2314" s="16" t="s">
        <v>58</v>
      </c>
      <c r="C2314" s="14">
        <v>3</v>
      </c>
      <c r="D2314" s="2">
        <v>60000000</v>
      </c>
      <c r="E2314" s="2">
        <f t="shared" si="53"/>
        <v>201600000.00000003</v>
      </c>
    </row>
    <row r="2315" spans="1:5" ht="11.25">
      <c r="A2315" s="27" t="s">
        <v>1729</v>
      </c>
      <c r="B2315" s="16" t="s">
        <v>58</v>
      </c>
      <c r="C2315" s="14">
        <v>1</v>
      </c>
      <c r="D2315" s="2">
        <v>70000000</v>
      </c>
      <c r="E2315" s="2">
        <f t="shared" si="53"/>
        <v>78400000.00000001</v>
      </c>
    </row>
    <row r="2316" spans="1:5" ht="11.25">
      <c r="A2316" s="27" t="s">
        <v>1730</v>
      </c>
      <c r="B2316" s="16" t="s">
        <v>58</v>
      </c>
      <c r="C2316" s="14">
        <v>2</v>
      </c>
      <c r="D2316" s="2">
        <v>92000000</v>
      </c>
      <c r="E2316" s="2">
        <f t="shared" si="53"/>
        <v>206080000.00000003</v>
      </c>
    </row>
    <row r="2317" spans="1:5" ht="11.25">
      <c r="A2317" s="27" t="s">
        <v>1731</v>
      </c>
      <c r="B2317" s="16" t="s">
        <v>67</v>
      </c>
      <c r="C2317" s="14">
        <v>6</v>
      </c>
      <c r="D2317" s="2">
        <v>1500000</v>
      </c>
      <c r="E2317" s="2">
        <f t="shared" si="53"/>
        <v>10080000.000000002</v>
      </c>
    </row>
    <row r="2318" spans="1:5" ht="22.5">
      <c r="A2318" s="27" t="s">
        <v>1717</v>
      </c>
      <c r="B2318" s="16" t="s">
        <v>58</v>
      </c>
      <c r="C2318" s="14">
        <v>2</v>
      </c>
      <c r="D2318" s="2">
        <v>52000000</v>
      </c>
      <c r="E2318" s="2">
        <f t="shared" si="53"/>
        <v>116480000.00000001</v>
      </c>
    </row>
    <row r="2319" spans="1:5" ht="11.25">
      <c r="A2319" s="27" t="s">
        <v>1732</v>
      </c>
      <c r="B2319" s="16" t="s">
        <v>58</v>
      </c>
      <c r="C2319" s="14">
        <v>100</v>
      </c>
      <c r="D2319" s="2">
        <v>450000</v>
      </c>
      <c r="E2319" s="2">
        <f t="shared" si="53"/>
        <v>50400000.00000001</v>
      </c>
    </row>
    <row r="2320" spans="1:5" ht="11.25">
      <c r="A2320" s="27" t="s">
        <v>1733</v>
      </c>
      <c r="B2320" s="16" t="s">
        <v>58</v>
      </c>
      <c r="C2320" s="14">
        <v>3</v>
      </c>
      <c r="D2320" s="2">
        <v>50000000</v>
      </c>
      <c r="E2320" s="2">
        <f t="shared" si="53"/>
        <v>168000000.00000003</v>
      </c>
    </row>
    <row r="2321" spans="1:5" ht="22.5">
      <c r="A2321" s="27" t="s">
        <v>1734</v>
      </c>
      <c r="B2321" s="16" t="s">
        <v>58</v>
      </c>
      <c r="C2321" s="14">
        <v>1</v>
      </c>
      <c r="D2321" s="2">
        <v>107000000</v>
      </c>
      <c r="E2321" s="2">
        <f t="shared" si="53"/>
        <v>119840000.00000001</v>
      </c>
    </row>
    <row r="2322" spans="1:5" ht="11.25">
      <c r="A2322" s="27" t="s">
        <v>1735</v>
      </c>
      <c r="B2322" s="16" t="s">
        <v>104</v>
      </c>
      <c r="C2322" s="14">
        <v>200</v>
      </c>
      <c r="D2322" s="2">
        <v>1000000</v>
      </c>
      <c r="E2322" s="2">
        <f aca="true" t="shared" si="54" ref="E2322:E2340">(C2322*D2322)*1.12</f>
        <v>224000000.00000003</v>
      </c>
    </row>
    <row r="2323" spans="1:5" ht="33.75">
      <c r="A2323" s="27" t="s">
        <v>1736</v>
      </c>
      <c r="B2323" s="16" t="s">
        <v>58</v>
      </c>
      <c r="C2323" s="14">
        <v>1</v>
      </c>
      <c r="D2323" s="2">
        <v>45000000</v>
      </c>
      <c r="E2323" s="2">
        <f t="shared" si="54"/>
        <v>50400000.00000001</v>
      </c>
    </row>
    <row r="2324" spans="1:5" ht="11.25">
      <c r="A2324" s="27" t="s">
        <v>1737</v>
      </c>
      <c r="B2324" s="16" t="s">
        <v>104</v>
      </c>
      <c r="C2324" s="14">
        <v>400</v>
      </c>
      <c r="D2324" s="2">
        <v>500000</v>
      </c>
      <c r="E2324" s="2">
        <f t="shared" si="54"/>
        <v>224000000.00000003</v>
      </c>
    </row>
    <row r="2325" spans="1:5" ht="22.5">
      <c r="A2325" s="27" t="s">
        <v>1738</v>
      </c>
      <c r="B2325" s="16" t="s">
        <v>67</v>
      </c>
      <c r="C2325" s="14">
        <v>1</v>
      </c>
      <c r="D2325" s="2">
        <v>200000000</v>
      </c>
      <c r="E2325" s="2">
        <f t="shared" si="54"/>
        <v>224000000.00000003</v>
      </c>
    </row>
    <row r="2326" spans="1:5" ht="22.5">
      <c r="A2326" s="27" t="s">
        <v>1739</v>
      </c>
      <c r="B2326" s="16" t="s">
        <v>58</v>
      </c>
      <c r="C2326" s="14">
        <v>10</v>
      </c>
      <c r="D2326" s="2">
        <v>3000000</v>
      </c>
      <c r="E2326" s="2">
        <f t="shared" si="54"/>
        <v>33600000</v>
      </c>
    </row>
    <row r="2327" spans="1:5" ht="22.5">
      <c r="A2327" s="27" t="s">
        <v>1740</v>
      </c>
      <c r="B2327" s="16" t="s">
        <v>58</v>
      </c>
      <c r="C2327" s="14">
        <v>10</v>
      </c>
      <c r="D2327" s="2">
        <v>3000000</v>
      </c>
      <c r="E2327" s="2">
        <f t="shared" si="54"/>
        <v>33600000</v>
      </c>
    </row>
    <row r="2328" spans="1:5" ht="11.25">
      <c r="A2328" s="27" t="s">
        <v>1741</v>
      </c>
      <c r="B2328" s="16" t="s">
        <v>58</v>
      </c>
      <c r="C2328" s="14">
        <v>2</v>
      </c>
      <c r="D2328" s="2">
        <v>50000000</v>
      </c>
      <c r="E2328" s="2">
        <f t="shared" si="54"/>
        <v>112000000.00000001</v>
      </c>
    </row>
    <row r="2329" spans="1:5" ht="22.5">
      <c r="A2329" s="27" t="s">
        <v>1742</v>
      </c>
      <c r="B2329" s="16" t="s">
        <v>58</v>
      </c>
      <c r="C2329" s="14">
        <v>2</v>
      </c>
      <c r="D2329" s="2">
        <v>40000000</v>
      </c>
      <c r="E2329" s="2">
        <f t="shared" si="54"/>
        <v>89600000.00000001</v>
      </c>
    </row>
    <row r="2330" spans="1:5" ht="11.25">
      <c r="A2330" s="27" t="s">
        <v>1743</v>
      </c>
      <c r="B2330" s="16" t="s">
        <v>58</v>
      </c>
      <c r="C2330" s="14">
        <v>46</v>
      </c>
      <c r="D2330" s="2">
        <v>10000000</v>
      </c>
      <c r="E2330" s="2">
        <f t="shared" si="54"/>
        <v>515200000.00000006</v>
      </c>
    </row>
    <row r="2331" spans="1:5" ht="11.25">
      <c r="A2331" s="27" t="s">
        <v>1744</v>
      </c>
      <c r="B2331" s="16" t="s">
        <v>58</v>
      </c>
      <c r="C2331" s="14">
        <v>20</v>
      </c>
      <c r="D2331" s="2">
        <v>1500000</v>
      </c>
      <c r="E2331" s="2">
        <f t="shared" si="54"/>
        <v>33600000</v>
      </c>
    </row>
    <row r="2332" spans="1:5" ht="11.25">
      <c r="A2332" s="27" t="s">
        <v>1745</v>
      </c>
      <c r="B2332" s="16" t="s">
        <v>67</v>
      </c>
      <c r="C2332" s="14">
        <v>2</v>
      </c>
      <c r="D2332" s="2">
        <v>48000000</v>
      </c>
      <c r="E2332" s="2">
        <f t="shared" si="54"/>
        <v>107520000.00000001</v>
      </c>
    </row>
    <row r="2333" spans="1:5" s="4" customFormat="1" ht="11.25">
      <c r="A2333" s="30" t="s">
        <v>1746</v>
      </c>
      <c r="B2333" s="10"/>
      <c r="C2333" s="10"/>
      <c r="D2333" s="10"/>
      <c r="E2333" s="1">
        <f>SUM(E2334:E2376)</f>
        <v>10722208000</v>
      </c>
    </row>
    <row r="2334" spans="1:5" ht="11.25">
      <c r="A2334" s="27" t="s">
        <v>1747</v>
      </c>
      <c r="B2334" s="16" t="s">
        <v>58</v>
      </c>
      <c r="C2334" s="14">
        <v>2</v>
      </c>
      <c r="D2334" s="2">
        <v>240000000</v>
      </c>
      <c r="E2334" s="2">
        <f t="shared" si="54"/>
        <v>537600000</v>
      </c>
    </row>
    <row r="2335" spans="1:5" ht="11.25">
      <c r="A2335" s="27" t="s">
        <v>1748</v>
      </c>
      <c r="B2335" s="16" t="s">
        <v>58</v>
      </c>
      <c r="C2335" s="14">
        <v>2800</v>
      </c>
      <c r="D2335" s="2">
        <v>220000</v>
      </c>
      <c r="E2335" s="2">
        <f t="shared" si="54"/>
        <v>689920000.0000001</v>
      </c>
    </row>
    <row r="2336" spans="1:5" ht="11.25">
      <c r="A2336" s="27" t="s">
        <v>1749</v>
      </c>
      <c r="B2336" s="16" t="s">
        <v>67</v>
      </c>
      <c r="C2336" s="14">
        <v>6</v>
      </c>
      <c r="D2336" s="2">
        <v>131000000</v>
      </c>
      <c r="E2336" s="2">
        <f t="shared" si="54"/>
        <v>880320000.0000001</v>
      </c>
    </row>
    <row r="2337" spans="1:5" ht="11.25">
      <c r="A2337" s="27" t="s">
        <v>1750</v>
      </c>
      <c r="B2337" s="16" t="s">
        <v>67</v>
      </c>
      <c r="C2337" s="14">
        <v>3</v>
      </c>
      <c r="D2337" s="2">
        <v>25000000</v>
      </c>
      <c r="E2337" s="2">
        <f t="shared" si="54"/>
        <v>84000000.00000001</v>
      </c>
    </row>
    <row r="2338" spans="1:5" ht="22.5">
      <c r="A2338" s="27" t="s">
        <v>1751</v>
      </c>
      <c r="B2338" s="16" t="s">
        <v>58</v>
      </c>
      <c r="C2338" s="14">
        <v>3</v>
      </c>
      <c r="D2338" s="2">
        <v>250000000</v>
      </c>
      <c r="E2338" s="2">
        <f t="shared" si="54"/>
        <v>840000000.0000001</v>
      </c>
    </row>
    <row r="2339" spans="1:5" ht="11.25">
      <c r="A2339" s="27" t="s">
        <v>1752</v>
      </c>
      <c r="B2339" s="16" t="s">
        <v>67</v>
      </c>
      <c r="C2339" s="14">
        <v>6</v>
      </c>
      <c r="D2339" s="2">
        <v>51000000</v>
      </c>
      <c r="E2339" s="2">
        <f t="shared" si="54"/>
        <v>342720000.00000006</v>
      </c>
    </row>
    <row r="2340" spans="1:5" ht="22.5">
      <c r="A2340" s="27" t="s">
        <v>1751</v>
      </c>
      <c r="B2340" s="16" t="s">
        <v>58</v>
      </c>
      <c r="C2340" s="14">
        <v>2</v>
      </c>
      <c r="D2340" s="2">
        <v>250000000</v>
      </c>
      <c r="E2340" s="2">
        <f t="shared" si="54"/>
        <v>560000000</v>
      </c>
    </row>
    <row r="2341" spans="1:5" ht="22.5">
      <c r="A2341" s="27" t="s">
        <v>1753</v>
      </c>
      <c r="B2341" s="16" t="s">
        <v>58</v>
      </c>
      <c r="C2341" s="14">
        <v>6</v>
      </c>
      <c r="D2341" s="2">
        <v>75000000</v>
      </c>
      <c r="E2341" s="2">
        <f aca="true" t="shared" si="55" ref="E2341:E2370">(C2341*D2341)*1.12</f>
        <v>504000000.00000006</v>
      </c>
    </row>
    <row r="2342" spans="1:5" ht="22.5">
      <c r="A2342" s="27" t="s">
        <v>1754</v>
      </c>
      <c r="B2342" s="16" t="s">
        <v>58</v>
      </c>
      <c r="C2342" s="14">
        <v>12</v>
      </c>
      <c r="D2342" s="2">
        <v>50000000</v>
      </c>
      <c r="E2342" s="2">
        <f t="shared" si="55"/>
        <v>672000000.0000001</v>
      </c>
    </row>
    <row r="2343" spans="1:5" ht="11.25">
      <c r="A2343" s="27" t="s">
        <v>1752</v>
      </c>
      <c r="B2343" s="16" t="s">
        <v>67</v>
      </c>
      <c r="C2343" s="14">
        <v>2</v>
      </c>
      <c r="D2343" s="2">
        <v>51000000</v>
      </c>
      <c r="E2343" s="2">
        <f t="shared" si="55"/>
        <v>114240000.00000001</v>
      </c>
    </row>
    <row r="2344" spans="1:5" ht="22.5">
      <c r="A2344" s="27" t="s">
        <v>1755</v>
      </c>
      <c r="B2344" s="16" t="s">
        <v>58</v>
      </c>
      <c r="C2344" s="14">
        <v>28</v>
      </c>
      <c r="D2344" s="2">
        <v>13000000</v>
      </c>
      <c r="E2344" s="2">
        <f t="shared" si="55"/>
        <v>407680000.00000006</v>
      </c>
    </row>
    <row r="2345" spans="1:5" ht="22.5">
      <c r="A2345" s="27" t="s">
        <v>1756</v>
      </c>
      <c r="B2345" s="16" t="s">
        <v>58</v>
      </c>
      <c r="C2345" s="14">
        <v>3</v>
      </c>
      <c r="D2345" s="2">
        <v>120000000</v>
      </c>
      <c r="E2345" s="2">
        <f t="shared" si="55"/>
        <v>403200000.00000006</v>
      </c>
    </row>
    <row r="2346" spans="1:5" ht="11.25">
      <c r="A2346" s="27" t="s">
        <v>1757</v>
      </c>
      <c r="B2346" s="16" t="s">
        <v>58</v>
      </c>
      <c r="C2346" s="14">
        <v>2</v>
      </c>
      <c r="D2346" s="2">
        <v>44000000</v>
      </c>
      <c r="E2346" s="2">
        <f t="shared" si="55"/>
        <v>98560000.00000001</v>
      </c>
    </row>
    <row r="2347" spans="1:5" ht="22.5">
      <c r="A2347" s="27" t="s">
        <v>1758</v>
      </c>
      <c r="B2347" s="16" t="s">
        <v>58</v>
      </c>
      <c r="C2347" s="14">
        <v>4</v>
      </c>
      <c r="D2347" s="2">
        <v>10000000</v>
      </c>
      <c r="E2347" s="2">
        <f t="shared" si="55"/>
        <v>44800000.00000001</v>
      </c>
    </row>
    <row r="2348" spans="1:5" ht="22.5">
      <c r="A2348" s="27" t="s">
        <v>1759</v>
      </c>
      <c r="B2348" s="16" t="s">
        <v>58</v>
      </c>
      <c r="C2348" s="14">
        <v>4</v>
      </c>
      <c r="D2348" s="2">
        <v>85000000</v>
      </c>
      <c r="E2348" s="2">
        <f t="shared" si="55"/>
        <v>380800000.00000006</v>
      </c>
    </row>
    <row r="2349" spans="1:5" ht="22.5">
      <c r="A2349" s="27" t="s">
        <v>1760</v>
      </c>
      <c r="B2349" s="16" t="s">
        <v>58</v>
      </c>
      <c r="C2349" s="14">
        <v>2</v>
      </c>
      <c r="D2349" s="2">
        <v>106000000</v>
      </c>
      <c r="E2349" s="2">
        <f t="shared" si="55"/>
        <v>237440000.00000003</v>
      </c>
    </row>
    <row r="2350" spans="1:5" ht="11.25">
      <c r="A2350" s="27" t="s">
        <v>1761</v>
      </c>
      <c r="B2350" s="16" t="s">
        <v>58</v>
      </c>
      <c r="C2350" s="14">
        <v>1</v>
      </c>
      <c r="D2350" s="2">
        <v>310000000</v>
      </c>
      <c r="E2350" s="2">
        <f t="shared" si="55"/>
        <v>347200000.00000006</v>
      </c>
    </row>
    <row r="2351" spans="1:5" ht="22.5">
      <c r="A2351" s="27" t="s">
        <v>1762</v>
      </c>
      <c r="B2351" s="16" t="s">
        <v>58</v>
      </c>
      <c r="C2351" s="14">
        <v>2</v>
      </c>
      <c r="D2351" s="2">
        <v>155000000</v>
      </c>
      <c r="E2351" s="2">
        <f t="shared" si="55"/>
        <v>347200000.00000006</v>
      </c>
    </row>
    <row r="2352" spans="1:5" ht="11.25">
      <c r="A2352" s="27" t="s">
        <v>1763</v>
      </c>
      <c r="B2352" s="16" t="s">
        <v>58</v>
      </c>
      <c r="C2352" s="14">
        <v>25</v>
      </c>
      <c r="D2352" s="2">
        <v>3000000</v>
      </c>
      <c r="E2352" s="2">
        <f t="shared" si="55"/>
        <v>84000000.00000001</v>
      </c>
    </row>
    <row r="2353" spans="1:5" ht="22.5">
      <c r="A2353" s="27" t="s">
        <v>1764</v>
      </c>
      <c r="B2353" s="16" t="s">
        <v>67</v>
      </c>
      <c r="C2353" s="14">
        <v>2</v>
      </c>
      <c r="D2353" s="2">
        <v>50000000</v>
      </c>
      <c r="E2353" s="2">
        <f t="shared" si="55"/>
        <v>112000000.00000001</v>
      </c>
    </row>
    <row r="2354" spans="1:5" ht="11.25">
      <c r="A2354" s="27" t="s">
        <v>1765</v>
      </c>
      <c r="B2354" s="16" t="s">
        <v>58</v>
      </c>
      <c r="C2354" s="14">
        <v>800</v>
      </c>
      <c r="D2354" s="2">
        <v>360000</v>
      </c>
      <c r="E2354" s="2">
        <f t="shared" si="55"/>
        <v>322560000.00000006</v>
      </c>
    </row>
    <row r="2355" spans="1:5" ht="11.25">
      <c r="A2355" s="27" t="s">
        <v>1766</v>
      </c>
      <c r="B2355" s="16" t="s">
        <v>58</v>
      </c>
      <c r="C2355" s="14">
        <v>5</v>
      </c>
      <c r="D2355" s="2">
        <v>18000000</v>
      </c>
      <c r="E2355" s="2">
        <f t="shared" si="55"/>
        <v>100800000.00000001</v>
      </c>
    </row>
    <row r="2356" spans="1:5" ht="22.5">
      <c r="A2356" s="27" t="s">
        <v>1767</v>
      </c>
      <c r="B2356" s="16" t="s">
        <v>58</v>
      </c>
      <c r="C2356" s="14">
        <v>2</v>
      </c>
      <c r="D2356" s="2">
        <v>130000000</v>
      </c>
      <c r="E2356" s="2">
        <f t="shared" si="55"/>
        <v>291200000</v>
      </c>
    </row>
    <row r="2357" spans="1:5" ht="11.25">
      <c r="A2357" s="27" t="s">
        <v>1768</v>
      </c>
      <c r="B2357" s="16" t="s">
        <v>58</v>
      </c>
      <c r="C2357" s="14">
        <v>5</v>
      </c>
      <c r="D2357" s="2">
        <v>17000000</v>
      </c>
      <c r="E2357" s="2">
        <f t="shared" si="55"/>
        <v>95200000.00000001</v>
      </c>
    </row>
    <row r="2358" spans="1:5" ht="22.5">
      <c r="A2358" s="27" t="s">
        <v>1769</v>
      </c>
      <c r="B2358" s="16" t="s">
        <v>88</v>
      </c>
      <c r="C2358" s="14">
        <v>2</v>
      </c>
      <c r="D2358" s="2">
        <v>60000000</v>
      </c>
      <c r="E2358" s="2">
        <f t="shared" si="55"/>
        <v>134400000</v>
      </c>
    </row>
    <row r="2359" spans="1:5" ht="22.5">
      <c r="A2359" s="27" t="s">
        <v>1770</v>
      </c>
      <c r="B2359" s="16" t="s">
        <v>88</v>
      </c>
      <c r="C2359" s="14">
        <v>2</v>
      </c>
      <c r="D2359" s="2">
        <v>100000000</v>
      </c>
      <c r="E2359" s="2">
        <f t="shared" si="55"/>
        <v>224000000.00000003</v>
      </c>
    </row>
    <row r="2360" spans="1:5" ht="11.25">
      <c r="A2360" s="27" t="s">
        <v>1771</v>
      </c>
      <c r="B2360" s="16" t="s">
        <v>58</v>
      </c>
      <c r="C2360" s="14">
        <v>6</v>
      </c>
      <c r="D2360" s="2">
        <v>32000000</v>
      </c>
      <c r="E2360" s="2">
        <f t="shared" si="55"/>
        <v>215040000.00000003</v>
      </c>
    </row>
    <row r="2361" spans="1:5" ht="11.25">
      <c r="A2361" s="27" t="s">
        <v>1772</v>
      </c>
      <c r="B2361" s="16" t="s">
        <v>67</v>
      </c>
      <c r="C2361" s="14">
        <v>4</v>
      </c>
      <c r="D2361" s="2">
        <v>22500000</v>
      </c>
      <c r="E2361" s="2">
        <f t="shared" si="55"/>
        <v>100800000.00000001</v>
      </c>
    </row>
    <row r="2362" spans="1:5" ht="11.25">
      <c r="A2362" s="27" t="s">
        <v>1773</v>
      </c>
      <c r="B2362" s="16" t="s">
        <v>58</v>
      </c>
      <c r="C2362" s="14">
        <v>4</v>
      </c>
      <c r="D2362" s="2">
        <v>40000000</v>
      </c>
      <c r="E2362" s="2">
        <f t="shared" si="55"/>
        <v>179200000.00000003</v>
      </c>
    </row>
    <row r="2363" spans="1:5" ht="11.25">
      <c r="A2363" s="27" t="s">
        <v>1774</v>
      </c>
      <c r="B2363" s="16" t="s">
        <v>58</v>
      </c>
      <c r="C2363" s="14">
        <v>6</v>
      </c>
      <c r="D2363" s="2">
        <v>26200000</v>
      </c>
      <c r="E2363" s="2">
        <f t="shared" si="55"/>
        <v>176064000.00000003</v>
      </c>
    </row>
    <row r="2364" spans="1:5" ht="11.25">
      <c r="A2364" s="27" t="s">
        <v>1775</v>
      </c>
      <c r="B2364" s="16" t="s">
        <v>58</v>
      </c>
      <c r="C2364" s="14">
        <v>2</v>
      </c>
      <c r="D2364" s="2">
        <v>50000000</v>
      </c>
      <c r="E2364" s="2">
        <f t="shared" si="55"/>
        <v>112000000.00000001</v>
      </c>
    </row>
    <row r="2365" spans="1:5" ht="11.25">
      <c r="A2365" s="27" t="s">
        <v>1776</v>
      </c>
      <c r="B2365" s="16" t="s">
        <v>1240</v>
      </c>
      <c r="C2365" s="14">
        <v>2</v>
      </c>
      <c r="D2365" s="2">
        <v>33000000</v>
      </c>
      <c r="E2365" s="2">
        <f t="shared" si="55"/>
        <v>73920000</v>
      </c>
    </row>
    <row r="2366" spans="1:5" ht="11.25">
      <c r="A2366" s="27" t="s">
        <v>1777</v>
      </c>
      <c r="B2366" s="16" t="s">
        <v>67</v>
      </c>
      <c r="C2366" s="14">
        <v>4</v>
      </c>
      <c r="D2366" s="2">
        <v>8800000</v>
      </c>
      <c r="E2366" s="2">
        <f t="shared" si="55"/>
        <v>39424000.00000001</v>
      </c>
    </row>
    <row r="2367" spans="1:5" ht="11.25">
      <c r="A2367" s="27" t="s">
        <v>1778</v>
      </c>
      <c r="B2367" s="16" t="s">
        <v>58</v>
      </c>
      <c r="C2367" s="14">
        <v>300</v>
      </c>
      <c r="D2367" s="2">
        <v>500000</v>
      </c>
      <c r="E2367" s="2">
        <f t="shared" si="55"/>
        <v>168000000.00000003</v>
      </c>
    </row>
    <row r="2368" spans="1:5" ht="11.25">
      <c r="A2368" s="27" t="s">
        <v>1779</v>
      </c>
      <c r="B2368" s="16" t="s">
        <v>58</v>
      </c>
      <c r="C2368" s="14">
        <v>2</v>
      </c>
      <c r="D2368" s="2">
        <v>42000000</v>
      </c>
      <c r="E2368" s="2">
        <f t="shared" si="55"/>
        <v>94080000.00000001</v>
      </c>
    </row>
    <row r="2369" spans="1:5" ht="11.25">
      <c r="A2369" s="27" t="s">
        <v>1780</v>
      </c>
      <c r="B2369" s="16" t="s">
        <v>58</v>
      </c>
      <c r="C2369" s="14">
        <v>1</v>
      </c>
      <c r="D2369" s="2">
        <v>80000000</v>
      </c>
      <c r="E2369" s="2">
        <f t="shared" si="55"/>
        <v>89600000.00000001</v>
      </c>
    </row>
    <row r="2370" spans="1:5" ht="22.5">
      <c r="A2370" s="27" t="s">
        <v>1781</v>
      </c>
      <c r="B2370" s="16" t="s">
        <v>187</v>
      </c>
      <c r="C2370" s="14">
        <v>4</v>
      </c>
      <c r="D2370" s="2">
        <v>19000000</v>
      </c>
      <c r="E2370" s="2">
        <f t="shared" si="55"/>
        <v>85120000.00000001</v>
      </c>
    </row>
    <row r="2371" spans="1:5" ht="11.25">
      <c r="A2371" s="27" t="s">
        <v>1782</v>
      </c>
      <c r="B2371" s="16" t="s">
        <v>1240</v>
      </c>
      <c r="C2371" s="14">
        <v>2</v>
      </c>
      <c r="D2371" s="2">
        <v>50000000</v>
      </c>
      <c r="E2371" s="2">
        <f aca="true" t="shared" si="56" ref="E2371:E2404">(C2371*D2371)*1.12</f>
        <v>112000000.00000001</v>
      </c>
    </row>
    <row r="2372" spans="1:5" ht="11.25">
      <c r="A2372" s="27" t="s">
        <v>1783</v>
      </c>
      <c r="B2372" s="16" t="s">
        <v>58</v>
      </c>
      <c r="C2372" s="14">
        <v>1</v>
      </c>
      <c r="D2372" s="2">
        <v>65000000</v>
      </c>
      <c r="E2372" s="2">
        <f t="shared" si="56"/>
        <v>72800000</v>
      </c>
    </row>
    <row r="2373" spans="1:5" ht="22.5">
      <c r="A2373" s="27" t="s">
        <v>1784</v>
      </c>
      <c r="B2373" s="16" t="s">
        <v>58</v>
      </c>
      <c r="C2373" s="14">
        <v>2</v>
      </c>
      <c r="D2373" s="2">
        <v>15000000</v>
      </c>
      <c r="E2373" s="2">
        <f t="shared" si="56"/>
        <v>33600000</v>
      </c>
    </row>
    <row r="2374" spans="1:5" ht="11.25">
      <c r="A2374" s="27" t="s">
        <v>1785</v>
      </c>
      <c r="B2374" s="16" t="s">
        <v>58</v>
      </c>
      <c r="C2374" s="14">
        <v>5</v>
      </c>
      <c r="D2374" s="2">
        <v>12000000</v>
      </c>
      <c r="E2374" s="2">
        <f t="shared" si="56"/>
        <v>67200000</v>
      </c>
    </row>
    <row r="2375" spans="1:5" ht="22.5">
      <c r="A2375" s="27" t="s">
        <v>1786</v>
      </c>
      <c r="B2375" s="16" t="s">
        <v>58</v>
      </c>
      <c r="C2375" s="14">
        <v>2</v>
      </c>
      <c r="D2375" s="2">
        <v>28000000</v>
      </c>
      <c r="E2375" s="2">
        <f t="shared" si="56"/>
        <v>62720000.00000001</v>
      </c>
    </row>
    <row r="2376" spans="1:5" ht="11.25">
      <c r="A2376" s="27" t="s">
        <v>1787</v>
      </c>
      <c r="B2376" s="16" t="s">
        <v>58</v>
      </c>
      <c r="C2376" s="14">
        <v>3</v>
      </c>
      <c r="D2376" s="2">
        <v>55000000</v>
      </c>
      <c r="E2376" s="2">
        <f t="shared" si="56"/>
        <v>184800000.00000003</v>
      </c>
    </row>
    <row r="2377" spans="1:5" s="4" customFormat="1" ht="11.25">
      <c r="A2377" s="28" t="s">
        <v>1788</v>
      </c>
      <c r="B2377" s="10"/>
      <c r="C2377" s="15"/>
      <c r="D2377" s="1"/>
      <c r="E2377" s="1">
        <f>SUM(E2378:E2431)</f>
        <v>10473988243.47826</v>
      </c>
    </row>
    <row r="2378" spans="1:5" ht="11.25">
      <c r="A2378" s="27" t="s">
        <v>1789</v>
      </c>
      <c r="B2378" s="16" t="s">
        <v>67</v>
      </c>
      <c r="C2378" s="14">
        <v>92400</v>
      </c>
      <c r="D2378" s="2">
        <v>14950</v>
      </c>
      <c r="E2378" s="2">
        <f t="shared" si="56"/>
        <v>1547145600.0000002</v>
      </c>
    </row>
    <row r="2379" spans="1:5" ht="11.25">
      <c r="A2379" s="27" t="s">
        <v>1790</v>
      </c>
      <c r="B2379" s="16" t="s">
        <v>58</v>
      </c>
      <c r="C2379" s="14">
        <v>4</v>
      </c>
      <c r="D2379" s="2">
        <v>217391304.3478261</v>
      </c>
      <c r="E2379" s="2">
        <f t="shared" si="56"/>
        <v>973913043.478261</v>
      </c>
    </row>
    <row r="2380" spans="1:5" ht="11.25">
      <c r="A2380" s="27" t="s">
        <v>1791</v>
      </c>
      <c r="B2380" s="16" t="s">
        <v>58</v>
      </c>
      <c r="C2380" s="14">
        <v>8</v>
      </c>
      <c r="D2380" s="2">
        <v>57000000</v>
      </c>
      <c r="E2380" s="2">
        <f t="shared" si="56"/>
        <v>510720000.00000006</v>
      </c>
    </row>
    <row r="2381" spans="1:5" ht="11.25">
      <c r="A2381" s="27" t="s">
        <v>1792</v>
      </c>
      <c r="B2381" s="16" t="s">
        <v>58</v>
      </c>
      <c r="C2381" s="14">
        <v>25</v>
      </c>
      <c r="D2381" s="2">
        <v>10000000</v>
      </c>
      <c r="E2381" s="2">
        <f t="shared" si="56"/>
        <v>280000000</v>
      </c>
    </row>
    <row r="2382" spans="1:5" ht="11.25">
      <c r="A2382" s="27" t="s">
        <v>1793</v>
      </c>
      <c r="B2382" s="16" t="s">
        <v>58</v>
      </c>
      <c r="C2382" s="14">
        <v>200</v>
      </c>
      <c r="D2382" s="2">
        <v>1500000</v>
      </c>
      <c r="E2382" s="2">
        <f t="shared" si="56"/>
        <v>336000000.00000006</v>
      </c>
    </row>
    <row r="2383" spans="1:5" ht="22.5">
      <c r="A2383" s="27" t="s">
        <v>1794</v>
      </c>
      <c r="B2383" s="16" t="s">
        <v>58</v>
      </c>
      <c r="C2383" s="14">
        <v>50</v>
      </c>
      <c r="D2383" s="2">
        <v>3250000</v>
      </c>
      <c r="E2383" s="2">
        <f t="shared" si="56"/>
        <v>182000000.00000003</v>
      </c>
    </row>
    <row r="2384" spans="1:5" ht="33.75">
      <c r="A2384" s="27" t="s">
        <v>1795</v>
      </c>
      <c r="B2384" s="16" t="s">
        <v>58</v>
      </c>
      <c r="C2384" s="14">
        <v>30</v>
      </c>
      <c r="D2384" s="2">
        <v>6000000</v>
      </c>
      <c r="E2384" s="2">
        <f t="shared" si="56"/>
        <v>201600000.00000003</v>
      </c>
    </row>
    <row r="2385" spans="1:5" ht="11.25">
      <c r="A2385" s="27" t="s">
        <v>1796</v>
      </c>
      <c r="B2385" s="16" t="s">
        <v>58</v>
      </c>
      <c r="C2385" s="14">
        <v>18</v>
      </c>
      <c r="D2385" s="2">
        <v>1500000</v>
      </c>
      <c r="E2385" s="2">
        <f t="shared" si="56"/>
        <v>30240000.000000004</v>
      </c>
    </row>
    <row r="2386" spans="1:5" ht="11.25">
      <c r="A2386" s="27" t="s">
        <v>1797</v>
      </c>
      <c r="B2386" s="16" t="s">
        <v>58</v>
      </c>
      <c r="C2386" s="14">
        <v>4</v>
      </c>
      <c r="D2386" s="2">
        <v>75000000</v>
      </c>
      <c r="E2386" s="2">
        <f t="shared" si="56"/>
        <v>336000000.00000006</v>
      </c>
    </row>
    <row r="2387" spans="1:5" ht="22.5">
      <c r="A2387" s="27" t="s">
        <v>1798</v>
      </c>
      <c r="B2387" s="16" t="s">
        <v>58</v>
      </c>
      <c r="C2387" s="14">
        <v>20</v>
      </c>
      <c r="D2387" s="2">
        <v>1500000</v>
      </c>
      <c r="E2387" s="2">
        <f t="shared" si="56"/>
        <v>33600000</v>
      </c>
    </row>
    <row r="2388" spans="1:5" ht="22.5">
      <c r="A2388" s="27" t="s">
        <v>1799</v>
      </c>
      <c r="B2388" s="16" t="s">
        <v>58</v>
      </c>
      <c r="C2388" s="14">
        <v>20</v>
      </c>
      <c r="D2388" s="2">
        <v>4000000</v>
      </c>
      <c r="E2388" s="2">
        <f t="shared" si="56"/>
        <v>89600000.00000001</v>
      </c>
    </row>
    <row r="2389" spans="1:5" ht="11.25">
      <c r="A2389" s="27" t="s">
        <v>1800</v>
      </c>
      <c r="B2389" s="16" t="s">
        <v>58</v>
      </c>
      <c r="C2389" s="14">
        <v>4</v>
      </c>
      <c r="D2389" s="2">
        <v>57000000</v>
      </c>
      <c r="E2389" s="2">
        <f t="shared" si="56"/>
        <v>255360000.00000003</v>
      </c>
    </row>
    <row r="2390" spans="1:5" ht="11.25">
      <c r="A2390" s="27" t="s">
        <v>1801</v>
      </c>
      <c r="B2390" s="16" t="s">
        <v>58</v>
      </c>
      <c r="C2390" s="14">
        <v>2</v>
      </c>
      <c r="D2390" s="2">
        <v>5000000</v>
      </c>
      <c r="E2390" s="2">
        <f t="shared" si="56"/>
        <v>11200000.000000002</v>
      </c>
    </row>
    <row r="2391" spans="1:5" ht="22.5">
      <c r="A2391" s="27" t="s">
        <v>1802</v>
      </c>
      <c r="B2391" s="16" t="s">
        <v>58</v>
      </c>
      <c r="C2391" s="14">
        <v>3000</v>
      </c>
      <c r="D2391" s="2">
        <v>14950</v>
      </c>
      <c r="E2391" s="2">
        <f t="shared" si="56"/>
        <v>50232000.00000001</v>
      </c>
    </row>
    <row r="2392" spans="1:5" ht="22.5">
      <c r="A2392" s="27" t="s">
        <v>1803</v>
      </c>
      <c r="B2392" s="16" t="s">
        <v>58</v>
      </c>
      <c r="C2392" s="14">
        <v>8</v>
      </c>
      <c r="D2392" s="2">
        <v>22000000</v>
      </c>
      <c r="E2392" s="2">
        <f t="shared" si="56"/>
        <v>197120000.00000003</v>
      </c>
    </row>
    <row r="2393" spans="1:5" ht="11.25">
      <c r="A2393" s="27" t="s">
        <v>1804</v>
      </c>
      <c r="B2393" s="16" t="s">
        <v>58</v>
      </c>
      <c r="C2393" s="14">
        <v>5</v>
      </c>
      <c r="D2393" s="2">
        <v>5000000</v>
      </c>
      <c r="E2393" s="2">
        <f t="shared" si="56"/>
        <v>28000000.000000004</v>
      </c>
    </row>
    <row r="2394" spans="1:5" ht="33.75">
      <c r="A2394" s="27" t="s">
        <v>1805</v>
      </c>
      <c r="B2394" s="16" t="s">
        <v>58</v>
      </c>
      <c r="C2394" s="14">
        <v>50</v>
      </c>
      <c r="D2394" s="2">
        <v>1500000</v>
      </c>
      <c r="E2394" s="2">
        <f t="shared" si="56"/>
        <v>84000000.00000001</v>
      </c>
    </row>
    <row r="2395" spans="1:5" ht="22.5">
      <c r="A2395" s="27" t="s">
        <v>1806</v>
      </c>
      <c r="B2395" s="16" t="s">
        <v>58</v>
      </c>
      <c r="C2395" s="14">
        <v>100</v>
      </c>
      <c r="D2395" s="2">
        <v>607000</v>
      </c>
      <c r="E2395" s="2">
        <f t="shared" si="56"/>
        <v>67984000</v>
      </c>
    </row>
    <row r="2396" spans="1:5" ht="22.5">
      <c r="A2396" s="27" t="s">
        <v>1807</v>
      </c>
      <c r="B2396" s="16" t="s">
        <v>67</v>
      </c>
      <c r="C2396" s="14">
        <v>92400</v>
      </c>
      <c r="D2396" s="2">
        <v>14950</v>
      </c>
      <c r="E2396" s="2">
        <f t="shared" si="56"/>
        <v>1547145600.0000002</v>
      </c>
    </row>
    <row r="2397" spans="1:5" ht="22.5">
      <c r="A2397" s="27" t="s">
        <v>1808</v>
      </c>
      <c r="B2397" s="16" t="s">
        <v>67</v>
      </c>
      <c r="C2397" s="14">
        <v>100</v>
      </c>
      <c r="D2397" s="2">
        <v>536000</v>
      </c>
      <c r="E2397" s="2">
        <f t="shared" si="56"/>
        <v>60032000.00000001</v>
      </c>
    </row>
    <row r="2398" spans="1:5" ht="11.25">
      <c r="A2398" s="27" t="s">
        <v>1809</v>
      </c>
      <c r="B2398" s="16" t="s">
        <v>58</v>
      </c>
      <c r="C2398" s="14">
        <v>15</v>
      </c>
      <c r="D2398" s="2">
        <v>7000000</v>
      </c>
      <c r="E2398" s="2">
        <f t="shared" si="56"/>
        <v>117600000.00000001</v>
      </c>
    </row>
    <row r="2399" spans="1:5" ht="11.25">
      <c r="A2399" s="27" t="s">
        <v>1810</v>
      </c>
      <c r="B2399" s="16" t="s">
        <v>58</v>
      </c>
      <c r="C2399" s="14">
        <v>40</v>
      </c>
      <c r="D2399" s="2">
        <v>50000000</v>
      </c>
      <c r="E2399" s="2">
        <f t="shared" si="56"/>
        <v>2240000000</v>
      </c>
    </row>
    <row r="2400" spans="1:5" ht="22.5">
      <c r="A2400" s="27" t="s">
        <v>1811</v>
      </c>
      <c r="B2400" s="16" t="s">
        <v>58</v>
      </c>
      <c r="C2400" s="14">
        <v>20</v>
      </c>
      <c r="D2400" s="2">
        <v>5000000</v>
      </c>
      <c r="E2400" s="2">
        <f t="shared" si="56"/>
        <v>112000000.00000001</v>
      </c>
    </row>
    <row r="2401" spans="1:5" ht="22.5">
      <c r="A2401" s="27" t="s">
        <v>1794</v>
      </c>
      <c r="B2401" s="16" t="s">
        <v>58</v>
      </c>
      <c r="C2401" s="14">
        <v>30</v>
      </c>
      <c r="D2401" s="2">
        <v>3250000</v>
      </c>
      <c r="E2401" s="2">
        <f t="shared" si="56"/>
        <v>109200000.00000001</v>
      </c>
    </row>
    <row r="2402" spans="1:5" ht="22.5">
      <c r="A2402" s="27" t="s">
        <v>1811</v>
      </c>
      <c r="B2402" s="16" t="s">
        <v>58</v>
      </c>
      <c r="C2402" s="14">
        <v>15</v>
      </c>
      <c r="D2402" s="2">
        <v>5000000</v>
      </c>
      <c r="E2402" s="2">
        <f t="shared" si="56"/>
        <v>84000000.00000001</v>
      </c>
    </row>
    <row r="2403" spans="1:5" ht="22.5">
      <c r="A2403" s="27" t="s">
        <v>1812</v>
      </c>
      <c r="B2403" s="16" t="s">
        <v>58</v>
      </c>
      <c r="C2403" s="14">
        <v>10</v>
      </c>
      <c r="D2403" s="2">
        <v>7000000</v>
      </c>
      <c r="E2403" s="2">
        <f t="shared" si="56"/>
        <v>78400000.00000001</v>
      </c>
    </row>
    <row r="2404" spans="1:5" ht="11.25">
      <c r="A2404" s="27" t="s">
        <v>1813</v>
      </c>
      <c r="B2404" s="16" t="s">
        <v>58</v>
      </c>
      <c r="C2404" s="14">
        <v>4</v>
      </c>
      <c r="D2404" s="2">
        <v>10000000</v>
      </c>
      <c r="E2404" s="2">
        <f t="shared" si="56"/>
        <v>44800000.00000001</v>
      </c>
    </row>
    <row r="2405" spans="1:5" ht="11.25">
      <c r="A2405" s="27" t="s">
        <v>1814</v>
      </c>
      <c r="B2405" s="16" t="s">
        <v>58</v>
      </c>
      <c r="C2405" s="14">
        <v>2</v>
      </c>
      <c r="D2405" s="2">
        <v>3000000</v>
      </c>
      <c r="E2405" s="2">
        <f aca="true" t="shared" si="57" ref="E2405:E2428">(C2405*D2405)*1.12</f>
        <v>6720000.000000001</v>
      </c>
    </row>
    <row r="2406" spans="1:5" ht="22.5">
      <c r="A2406" s="27" t="s">
        <v>1815</v>
      </c>
      <c r="B2406" s="16" t="s">
        <v>58</v>
      </c>
      <c r="C2406" s="14">
        <v>100</v>
      </c>
      <c r="D2406" s="2">
        <v>572000</v>
      </c>
      <c r="E2406" s="2">
        <f t="shared" si="57"/>
        <v>64064000.00000001</v>
      </c>
    </row>
    <row r="2407" spans="1:5" ht="11.25">
      <c r="A2407" s="27" t="s">
        <v>1816</v>
      </c>
      <c r="B2407" s="16" t="s">
        <v>58</v>
      </c>
      <c r="C2407" s="14">
        <v>2</v>
      </c>
      <c r="D2407" s="2">
        <v>13000000</v>
      </c>
      <c r="E2407" s="2">
        <f t="shared" si="57"/>
        <v>29120000.000000004</v>
      </c>
    </row>
    <row r="2408" spans="1:5" ht="11.25">
      <c r="A2408" s="27" t="s">
        <v>1817</v>
      </c>
      <c r="B2408" s="16" t="s">
        <v>67</v>
      </c>
      <c r="C2408" s="14">
        <v>8</v>
      </c>
      <c r="D2408" s="2">
        <v>6000000</v>
      </c>
      <c r="E2408" s="2">
        <f t="shared" si="57"/>
        <v>53760000.00000001</v>
      </c>
    </row>
    <row r="2409" spans="1:5" ht="22.5">
      <c r="A2409" s="27" t="s">
        <v>1818</v>
      </c>
      <c r="B2409" s="16" t="s">
        <v>58</v>
      </c>
      <c r="C2409" s="14">
        <v>4</v>
      </c>
      <c r="D2409" s="2">
        <v>10000000</v>
      </c>
      <c r="E2409" s="2">
        <f t="shared" si="57"/>
        <v>44800000.00000001</v>
      </c>
    </row>
    <row r="2410" spans="1:5" ht="11.25">
      <c r="A2410" s="27" t="s">
        <v>1819</v>
      </c>
      <c r="B2410" s="16" t="s">
        <v>58</v>
      </c>
      <c r="C2410" s="14">
        <v>12</v>
      </c>
      <c r="D2410" s="2">
        <v>9000000</v>
      </c>
      <c r="E2410" s="2">
        <f t="shared" si="57"/>
        <v>120960000.00000001</v>
      </c>
    </row>
    <row r="2411" spans="1:5" ht="11.25">
      <c r="A2411" s="27" t="s">
        <v>1820</v>
      </c>
      <c r="B2411" s="16" t="s">
        <v>58</v>
      </c>
      <c r="C2411" s="14">
        <v>6</v>
      </c>
      <c r="D2411" s="2">
        <v>6000000</v>
      </c>
      <c r="E2411" s="2">
        <f t="shared" si="57"/>
        <v>40320000.00000001</v>
      </c>
    </row>
    <row r="2412" spans="1:5" ht="11.25">
      <c r="A2412" s="27" t="s">
        <v>1821</v>
      </c>
      <c r="B2412" s="16" t="s">
        <v>58</v>
      </c>
      <c r="C2412" s="14">
        <v>20</v>
      </c>
      <c r="D2412" s="2">
        <v>1500000</v>
      </c>
      <c r="E2412" s="2">
        <f t="shared" si="57"/>
        <v>33600000</v>
      </c>
    </row>
    <row r="2413" spans="1:5" ht="11.25">
      <c r="A2413" s="27" t="s">
        <v>1822</v>
      </c>
      <c r="B2413" s="16" t="s">
        <v>58</v>
      </c>
      <c r="C2413" s="14">
        <v>20</v>
      </c>
      <c r="D2413" s="2">
        <v>1500000</v>
      </c>
      <c r="E2413" s="2">
        <f t="shared" si="57"/>
        <v>33600000</v>
      </c>
    </row>
    <row r="2414" spans="1:5" ht="11.25">
      <c r="A2414" s="27" t="s">
        <v>1823</v>
      </c>
      <c r="B2414" s="16" t="s">
        <v>58</v>
      </c>
      <c r="C2414" s="14">
        <v>10</v>
      </c>
      <c r="D2414" s="2">
        <v>2800000</v>
      </c>
      <c r="E2414" s="2">
        <f t="shared" si="57"/>
        <v>31360000.000000004</v>
      </c>
    </row>
    <row r="2415" spans="1:5" ht="11.25">
      <c r="A2415" s="27" t="s">
        <v>1824</v>
      </c>
      <c r="B2415" s="16" t="s">
        <v>58</v>
      </c>
      <c r="C2415" s="14">
        <v>10</v>
      </c>
      <c r="D2415" s="2">
        <v>2500000</v>
      </c>
      <c r="E2415" s="2">
        <f t="shared" si="57"/>
        <v>28000000.000000004</v>
      </c>
    </row>
    <row r="2416" spans="1:5" ht="11.25">
      <c r="A2416" s="27" t="s">
        <v>1825</v>
      </c>
      <c r="B2416" s="16" t="s">
        <v>58</v>
      </c>
      <c r="C2416" s="14">
        <v>53</v>
      </c>
      <c r="D2416" s="2">
        <v>400000</v>
      </c>
      <c r="E2416" s="2">
        <f t="shared" si="57"/>
        <v>23744000.000000004</v>
      </c>
    </row>
    <row r="2417" spans="1:5" ht="11.25">
      <c r="A2417" s="27" t="s">
        <v>1826</v>
      </c>
      <c r="B2417" s="16" t="s">
        <v>58</v>
      </c>
      <c r="C2417" s="14">
        <v>100</v>
      </c>
      <c r="D2417" s="2">
        <v>105000</v>
      </c>
      <c r="E2417" s="2">
        <f t="shared" si="57"/>
        <v>11760000.000000002</v>
      </c>
    </row>
    <row r="2418" spans="1:5" ht="11.25">
      <c r="A2418" s="27" t="s">
        <v>1827</v>
      </c>
      <c r="B2418" s="16" t="s">
        <v>58</v>
      </c>
      <c r="C2418" s="14">
        <v>3</v>
      </c>
      <c r="D2418" s="2">
        <v>7000000</v>
      </c>
      <c r="E2418" s="2">
        <f t="shared" si="57"/>
        <v>23520000.000000004</v>
      </c>
    </row>
    <row r="2419" spans="1:5" ht="11.25">
      <c r="A2419" s="27" t="s">
        <v>1828</v>
      </c>
      <c r="B2419" s="16" t="s">
        <v>58</v>
      </c>
      <c r="C2419" s="14">
        <v>15</v>
      </c>
      <c r="D2419" s="2">
        <v>400000</v>
      </c>
      <c r="E2419" s="2">
        <f t="shared" si="57"/>
        <v>6720000.000000001</v>
      </c>
    </row>
    <row r="2420" spans="1:5" ht="11.25">
      <c r="A2420" s="27" t="s">
        <v>1829</v>
      </c>
      <c r="B2420" s="16" t="s">
        <v>58</v>
      </c>
      <c r="C2420" s="14">
        <v>1</v>
      </c>
      <c r="D2420" s="2">
        <v>20000000</v>
      </c>
      <c r="E2420" s="2">
        <f t="shared" si="57"/>
        <v>22400000.000000004</v>
      </c>
    </row>
    <row r="2421" spans="1:5" ht="11.25">
      <c r="A2421" s="27" t="s">
        <v>1830</v>
      </c>
      <c r="B2421" s="16" t="s">
        <v>58</v>
      </c>
      <c r="C2421" s="14">
        <v>20</v>
      </c>
      <c r="D2421" s="2">
        <v>1000000</v>
      </c>
      <c r="E2421" s="2">
        <f t="shared" si="57"/>
        <v>22400000.000000004</v>
      </c>
    </row>
    <row r="2422" spans="1:5" ht="11.25">
      <c r="A2422" s="27" t="s">
        <v>1831</v>
      </c>
      <c r="B2422" s="16" t="s">
        <v>58</v>
      </c>
      <c r="C2422" s="14">
        <v>4</v>
      </c>
      <c r="D2422" s="2">
        <v>6400000</v>
      </c>
      <c r="E2422" s="2">
        <f t="shared" si="57"/>
        <v>28672000.000000004</v>
      </c>
    </row>
    <row r="2423" spans="1:5" ht="11.25">
      <c r="A2423" s="27" t="s">
        <v>1832</v>
      </c>
      <c r="B2423" s="16" t="s">
        <v>67</v>
      </c>
      <c r="C2423" s="14">
        <v>6</v>
      </c>
      <c r="D2423" s="2">
        <v>3000000</v>
      </c>
      <c r="E2423" s="2">
        <f t="shared" si="57"/>
        <v>20160000.000000004</v>
      </c>
    </row>
    <row r="2424" spans="1:5" ht="11.25">
      <c r="A2424" s="27" t="s">
        <v>1823</v>
      </c>
      <c r="B2424" s="16" t="s">
        <v>58</v>
      </c>
      <c r="C2424" s="14">
        <v>6</v>
      </c>
      <c r="D2424" s="2">
        <v>2800000</v>
      </c>
      <c r="E2424" s="2">
        <f t="shared" si="57"/>
        <v>18816000</v>
      </c>
    </row>
    <row r="2425" spans="1:5" ht="11.25">
      <c r="A2425" s="27" t="s">
        <v>1833</v>
      </c>
      <c r="B2425" s="16" t="s">
        <v>58</v>
      </c>
      <c r="C2425" s="14">
        <v>1</v>
      </c>
      <c r="D2425" s="2">
        <v>15000000</v>
      </c>
      <c r="E2425" s="2">
        <f t="shared" si="57"/>
        <v>16800000</v>
      </c>
    </row>
    <row r="2426" spans="1:5" ht="11.25">
      <c r="A2426" s="27" t="s">
        <v>1834</v>
      </c>
      <c r="B2426" s="16" t="s">
        <v>58</v>
      </c>
      <c r="C2426" s="14">
        <v>30</v>
      </c>
      <c r="D2426" s="2">
        <v>500000</v>
      </c>
      <c r="E2426" s="2">
        <f t="shared" si="57"/>
        <v>16800000</v>
      </c>
    </row>
    <row r="2427" spans="1:5" ht="11.25">
      <c r="A2427" s="27" t="s">
        <v>1824</v>
      </c>
      <c r="B2427" s="16" t="s">
        <v>58</v>
      </c>
      <c r="C2427" s="14">
        <v>6</v>
      </c>
      <c r="D2427" s="2">
        <v>2500000</v>
      </c>
      <c r="E2427" s="2">
        <f t="shared" si="57"/>
        <v>16800000</v>
      </c>
    </row>
    <row r="2428" spans="1:5" ht="22.5">
      <c r="A2428" s="27" t="s">
        <v>1802</v>
      </c>
      <c r="B2428" s="16" t="s">
        <v>58</v>
      </c>
      <c r="C2428" s="14">
        <v>3000</v>
      </c>
      <c r="D2428" s="2">
        <v>30000</v>
      </c>
      <c r="E2428" s="2">
        <f t="shared" si="57"/>
        <v>100800000.00000001</v>
      </c>
    </row>
    <row r="2429" spans="1:5" ht="11.25">
      <c r="A2429" s="27" t="s">
        <v>1835</v>
      </c>
      <c r="B2429" s="16" t="s">
        <v>58</v>
      </c>
      <c r="C2429" s="14">
        <v>10</v>
      </c>
      <c r="D2429" s="2">
        <v>2500000</v>
      </c>
      <c r="E2429" s="2">
        <f aca="true" t="shared" si="58" ref="E2429:E2454">(C2429*D2429)*1.12</f>
        <v>28000000.000000004</v>
      </c>
    </row>
    <row r="2430" spans="1:5" ht="11.25">
      <c r="A2430" s="27" t="s">
        <v>1836</v>
      </c>
      <c r="B2430" s="16" t="s">
        <v>67</v>
      </c>
      <c r="C2430" s="14">
        <v>4</v>
      </c>
      <c r="D2430" s="2">
        <v>2500000</v>
      </c>
      <c r="E2430" s="2">
        <f t="shared" si="58"/>
        <v>11200000.000000002</v>
      </c>
    </row>
    <row r="2431" spans="1:5" ht="11.25">
      <c r="A2431" s="27" t="s">
        <v>1837</v>
      </c>
      <c r="B2431" s="16" t="s">
        <v>67</v>
      </c>
      <c r="C2431" s="14">
        <v>4</v>
      </c>
      <c r="D2431" s="2">
        <v>2500000</v>
      </c>
      <c r="E2431" s="2">
        <f t="shared" si="58"/>
        <v>11200000.000000002</v>
      </c>
    </row>
    <row r="2432" spans="1:5" s="4" customFormat="1" ht="11.25">
      <c r="A2432" s="18" t="s">
        <v>1838</v>
      </c>
      <c r="B2432" s="10"/>
      <c r="C2432" s="10"/>
      <c r="D2432" s="2"/>
      <c r="E2432" s="1">
        <f>SUM(E2433:E2488)</f>
        <v>3372376000.0000005</v>
      </c>
    </row>
    <row r="2433" spans="1:5" ht="22.5">
      <c r="A2433" s="27" t="s">
        <v>1839</v>
      </c>
      <c r="B2433" s="16" t="s">
        <v>58</v>
      </c>
      <c r="C2433" s="14">
        <v>18</v>
      </c>
      <c r="D2433" s="2">
        <v>12000000</v>
      </c>
      <c r="E2433" s="2">
        <f t="shared" si="58"/>
        <v>241920000.00000003</v>
      </c>
    </row>
    <row r="2434" spans="1:5" ht="22.5">
      <c r="A2434" s="27" t="s">
        <v>1840</v>
      </c>
      <c r="B2434" s="16" t="s">
        <v>67</v>
      </c>
      <c r="C2434" s="14">
        <v>10</v>
      </c>
      <c r="D2434" s="2">
        <v>17000000</v>
      </c>
      <c r="E2434" s="2">
        <f t="shared" si="58"/>
        <v>190400000.00000003</v>
      </c>
    </row>
    <row r="2435" spans="1:5" ht="22.5">
      <c r="A2435" s="27" t="s">
        <v>1841</v>
      </c>
      <c r="B2435" s="16" t="s">
        <v>58</v>
      </c>
      <c r="C2435" s="14">
        <v>4</v>
      </c>
      <c r="D2435" s="2">
        <v>45000000</v>
      </c>
      <c r="E2435" s="2">
        <f t="shared" si="58"/>
        <v>201600000.00000003</v>
      </c>
    </row>
    <row r="2436" spans="1:5" ht="22.5">
      <c r="A2436" s="27" t="s">
        <v>1842</v>
      </c>
      <c r="B2436" s="16" t="s">
        <v>67</v>
      </c>
      <c r="C2436" s="14">
        <v>10</v>
      </c>
      <c r="D2436" s="2">
        <v>24000000</v>
      </c>
      <c r="E2436" s="2">
        <f t="shared" si="58"/>
        <v>268800000</v>
      </c>
    </row>
    <row r="2437" spans="1:5" ht="22.5">
      <c r="A2437" s="27" t="s">
        <v>1843</v>
      </c>
      <c r="B2437" s="16" t="s">
        <v>67</v>
      </c>
      <c r="C2437" s="14">
        <v>10</v>
      </c>
      <c r="D2437" s="2">
        <v>17000000</v>
      </c>
      <c r="E2437" s="2">
        <f t="shared" si="58"/>
        <v>190400000.00000003</v>
      </c>
    </row>
    <row r="2438" spans="1:5" ht="11.25">
      <c r="A2438" s="27" t="s">
        <v>1844</v>
      </c>
      <c r="B2438" s="16" t="s">
        <v>67</v>
      </c>
      <c r="C2438" s="14">
        <v>3</v>
      </c>
      <c r="D2438" s="2">
        <v>60000000</v>
      </c>
      <c r="E2438" s="2">
        <f t="shared" si="58"/>
        <v>201600000.00000003</v>
      </c>
    </row>
    <row r="2439" spans="1:5" ht="11.25">
      <c r="A2439" s="27" t="s">
        <v>1845</v>
      </c>
      <c r="B2439" s="16" t="s">
        <v>58</v>
      </c>
      <c r="C2439" s="14">
        <v>3</v>
      </c>
      <c r="D2439" s="2">
        <v>50000000</v>
      </c>
      <c r="E2439" s="2">
        <f t="shared" si="58"/>
        <v>168000000.00000003</v>
      </c>
    </row>
    <row r="2440" spans="1:5" ht="11.25">
      <c r="A2440" s="27" t="s">
        <v>1846</v>
      </c>
      <c r="B2440" s="16" t="s">
        <v>58</v>
      </c>
      <c r="C2440" s="14">
        <v>4</v>
      </c>
      <c r="D2440" s="2">
        <v>20000000</v>
      </c>
      <c r="E2440" s="2">
        <f t="shared" si="58"/>
        <v>89600000.00000001</v>
      </c>
    </row>
    <row r="2441" spans="1:5" ht="11.25">
      <c r="A2441" s="27" t="s">
        <v>1847</v>
      </c>
      <c r="B2441" s="16" t="s">
        <v>58</v>
      </c>
      <c r="C2441" s="14">
        <v>4</v>
      </c>
      <c r="D2441" s="2">
        <v>25000000</v>
      </c>
      <c r="E2441" s="2">
        <f t="shared" si="58"/>
        <v>112000000.00000001</v>
      </c>
    </row>
    <row r="2442" spans="1:5" ht="22.5">
      <c r="A2442" s="27" t="s">
        <v>1848</v>
      </c>
      <c r="B2442" s="16" t="s">
        <v>58</v>
      </c>
      <c r="C2442" s="14">
        <v>100</v>
      </c>
      <c r="D2442" s="2">
        <v>1000000</v>
      </c>
      <c r="E2442" s="2">
        <f t="shared" si="58"/>
        <v>112000000.00000001</v>
      </c>
    </row>
    <row r="2443" spans="1:5" ht="11.25">
      <c r="A2443" s="27" t="s">
        <v>1849</v>
      </c>
      <c r="B2443" s="16" t="s">
        <v>67</v>
      </c>
      <c r="C2443" s="14">
        <v>4</v>
      </c>
      <c r="D2443" s="2">
        <v>18000000</v>
      </c>
      <c r="E2443" s="2">
        <f t="shared" si="58"/>
        <v>80640000.00000001</v>
      </c>
    </row>
    <row r="2444" spans="1:5" ht="11.25">
      <c r="A2444" s="27" t="s">
        <v>1850</v>
      </c>
      <c r="B2444" s="16" t="s">
        <v>67</v>
      </c>
      <c r="C2444" s="14">
        <v>10</v>
      </c>
      <c r="D2444" s="2">
        <v>5500000</v>
      </c>
      <c r="E2444" s="2">
        <f t="shared" si="58"/>
        <v>61600000.00000001</v>
      </c>
    </row>
    <row r="2445" spans="1:5" ht="11.25">
      <c r="A2445" s="27" t="s">
        <v>1851</v>
      </c>
      <c r="B2445" s="16" t="s">
        <v>67</v>
      </c>
      <c r="C2445" s="14">
        <v>12</v>
      </c>
      <c r="D2445" s="2">
        <v>4500000</v>
      </c>
      <c r="E2445" s="2">
        <f t="shared" si="58"/>
        <v>60480000.00000001</v>
      </c>
    </row>
    <row r="2446" spans="1:5" ht="11.25">
      <c r="A2446" s="27" t="s">
        <v>1852</v>
      </c>
      <c r="B2446" s="16" t="s">
        <v>58</v>
      </c>
      <c r="C2446" s="14">
        <v>2</v>
      </c>
      <c r="D2446" s="2">
        <v>25000000</v>
      </c>
      <c r="E2446" s="2">
        <f t="shared" si="58"/>
        <v>56000000.00000001</v>
      </c>
    </row>
    <row r="2447" spans="1:5" ht="11.25">
      <c r="A2447" s="27" t="s">
        <v>1853</v>
      </c>
      <c r="B2447" s="16" t="s">
        <v>58</v>
      </c>
      <c r="C2447" s="14">
        <v>100</v>
      </c>
      <c r="D2447" s="2">
        <v>200000</v>
      </c>
      <c r="E2447" s="2">
        <f t="shared" si="58"/>
        <v>22400000.000000004</v>
      </c>
    </row>
    <row r="2448" spans="1:5" ht="11.25">
      <c r="A2448" s="27" t="s">
        <v>1854</v>
      </c>
      <c r="B2448" s="16" t="s">
        <v>58</v>
      </c>
      <c r="C2448" s="14">
        <v>3</v>
      </c>
      <c r="D2448" s="2">
        <v>25000000</v>
      </c>
      <c r="E2448" s="2">
        <f t="shared" si="58"/>
        <v>84000000.00000001</v>
      </c>
    </row>
    <row r="2449" spans="1:5" ht="22.5">
      <c r="A2449" s="27" t="s">
        <v>1855</v>
      </c>
      <c r="B2449" s="16" t="s">
        <v>58</v>
      </c>
      <c r="C2449" s="14">
        <v>6</v>
      </c>
      <c r="D2449" s="2">
        <v>8000000</v>
      </c>
      <c r="E2449" s="2">
        <f t="shared" si="58"/>
        <v>53760000.00000001</v>
      </c>
    </row>
    <row r="2450" spans="1:5" ht="11.25">
      <c r="A2450" s="27" t="s">
        <v>1856</v>
      </c>
      <c r="B2450" s="16" t="s">
        <v>58</v>
      </c>
      <c r="C2450" s="14">
        <v>3</v>
      </c>
      <c r="D2450" s="2">
        <v>15000000</v>
      </c>
      <c r="E2450" s="2">
        <f t="shared" si="58"/>
        <v>50400000.00000001</v>
      </c>
    </row>
    <row r="2451" spans="1:5" ht="11.25">
      <c r="A2451" s="27" t="s">
        <v>1857</v>
      </c>
      <c r="B2451" s="16" t="s">
        <v>58</v>
      </c>
      <c r="C2451" s="14">
        <v>7</v>
      </c>
      <c r="D2451" s="2">
        <v>5700000</v>
      </c>
      <c r="E2451" s="2">
        <f t="shared" si="58"/>
        <v>44688000.00000001</v>
      </c>
    </row>
    <row r="2452" spans="1:5" ht="11.25">
      <c r="A2452" s="27" t="s">
        <v>1858</v>
      </c>
      <c r="B2452" s="16" t="s">
        <v>58</v>
      </c>
      <c r="C2452" s="14">
        <v>5</v>
      </c>
      <c r="D2452" s="2">
        <v>8000000</v>
      </c>
      <c r="E2452" s="2">
        <f t="shared" si="58"/>
        <v>44800000.00000001</v>
      </c>
    </row>
    <row r="2453" spans="1:5" ht="11.25">
      <c r="A2453" s="27" t="s">
        <v>1859</v>
      </c>
      <c r="B2453" s="16" t="s">
        <v>58</v>
      </c>
      <c r="C2453" s="14">
        <v>6</v>
      </c>
      <c r="D2453" s="2">
        <v>4000000</v>
      </c>
      <c r="E2453" s="2">
        <f t="shared" si="58"/>
        <v>26880000.000000004</v>
      </c>
    </row>
    <row r="2454" spans="1:5" ht="11.25">
      <c r="A2454" s="27" t="s">
        <v>1860</v>
      </c>
      <c r="B2454" s="16" t="s">
        <v>58</v>
      </c>
      <c r="C2454" s="14">
        <v>33</v>
      </c>
      <c r="D2454" s="2">
        <v>1150000</v>
      </c>
      <c r="E2454" s="2">
        <f t="shared" si="58"/>
        <v>42504000.00000001</v>
      </c>
    </row>
    <row r="2455" spans="1:5" ht="11.25">
      <c r="A2455" s="27" t="s">
        <v>280</v>
      </c>
      <c r="B2455" s="16" t="s">
        <v>58</v>
      </c>
      <c r="C2455" s="14">
        <v>22</v>
      </c>
      <c r="D2455" s="2">
        <v>1700000</v>
      </c>
      <c r="E2455" s="2">
        <f aca="true" t="shared" si="59" ref="E2455:E2474">(C2455*D2455)*1.12</f>
        <v>41888000.00000001</v>
      </c>
    </row>
    <row r="2456" spans="1:5" ht="22.5">
      <c r="A2456" s="27" t="s">
        <v>1861</v>
      </c>
      <c r="B2456" s="16" t="s">
        <v>58</v>
      </c>
      <c r="C2456" s="14">
        <v>60</v>
      </c>
      <c r="D2456" s="2">
        <v>500000</v>
      </c>
      <c r="E2456" s="2">
        <f t="shared" si="59"/>
        <v>33600000</v>
      </c>
    </row>
    <row r="2457" spans="1:5" ht="11.25">
      <c r="A2457" s="27" t="s">
        <v>1846</v>
      </c>
      <c r="B2457" s="16" t="s">
        <v>58</v>
      </c>
      <c r="C2457" s="14">
        <v>2</v>
      </c>
      <c r="D2457" s="2">
        <v>20000000</v>
      </c>
      <c r="E2457" s="2">
        <f t="shared" si="59"/>
        <v>44800000.00000001</v>
      </c>
    </row>
    <row r="2458" spans="1:5" ht="11.25">
      <c r="A2458" s="27" t="s">
        <v>1862</v>
      </c>
      <c r="B2458" s="16" t="s">
        <v>58</v>
      </c>
      <c r="C2458" s="14">
        <v>2</v>
      </c>
      <c r="D2458" s="2">
        <v>15000000</v>
      </c>
      <c r="E2458" s="2">
        <f t="shared" si="59"/>
        <v>33600000</v>
      </c>
    </row>
    <row r="2459" spans="1:5" ht="22.5">
      <c r="A2459" s="27" t="s">
        <v>1863</v>
      </c>
      <c r="B2459" s="16" t="s">
        <v>58</v>
      </c>
      <c r="C2459" s="14">
        <v>60</v>
      </c>
      <c r="D2459" s="2">
        <v>500000</v>
      </c>
      <c r="E2459" s="2">
        <f t="shared" si="59"/>
        <v>33600000</v>
      </c>
    </row>
    <row r="2460" spans="1:5" ht="11.25">
      <c r="A2460" s="27" t="s">
        <v>1857</v>
      </c>
      <c r="B2460" s="16" t="s">
        <v>58</v>
      </c>
      <c r="C2460" s="14">
        <v>5</v>
      </c>
      <c r="D2460" s="2">
        <v>5700000</v>
      </c>
      <c r="E2460" s="2">
        <f t="shared" si="59"/>
        <v>31920000.000000004</v>
      </c>
    </row>
    <row r="2461" spans="1:5" ht="11.25">
      <c r="A2461" s="27" t="s">
        <v>1864</v>
      </c>
      <c r="B2461" s="16" t="s">
        <v>58</v>
      </c>
      <c r="C2461" s="14">
        <v>3</v>
      </c>
      <c r="D2461" s="2">
        <v>9500000</v>
      </c>
      <c r="E2461" s="2">
        <f t="shared" si="59"/>
        <v>31920000.000000004</v>
      </c>
    </row>
    <row r="2462" spans="1:5" ht="11.25">
      <c r="A2462" s="27" t="s">
        <v>1865</v>
      </c>
      <c r="B2462" s="16" t="s">
        <v>58</v>
      </c>
      <c r="C2462" s="14">
        <v>5</v>
      </c>
      <c r="D2462" s="2">
        <v>4500000</v>
      </c>
      <c r="E2462" s="2">
        <f t="shared" si="59"/>
        <v>25200000.000000004</v>
      </c>
    </row>
    <row r="2463" spans="1:5" ht="11.25">
      <c r="A2463" s="27" t="s">
        <v>1866</v>
      </c>
      <c r="B2463" s="16" t="s">
        <v>58</v>
      </c>
      <c r="C2463" s="14">
        <v>7</v>
      </c>
      <c r="D2463" s="2">
        <v>5000000</v>
      </c>
      <c r="E2463" s="2">
        <f t="shared" si="59"/>
        <v>39200000.00000001</v>
      </c>
    </row>
    <row r="2464" spans="1:5" ht="11.25">
      <c r="A2464" s="27" t="s">
        <v>1867</v>
      </c>
      <c r="B2464" s="16" t="s">
        <v>58</v>
      </c>
      <c r="C2464" s="14">
        <v>5</v>
      </c>
      <c r="D2464" s="2">
        <v>10000000</v>
      </c>
      <c r="E2464" s="2">
        <f t="shared" si="59"/>
        <v>56000000.00000001</v>
      </c>
    </row>
    <row r="2465" spans="1:5" ht="11.25">
      <c r="A2465" s="27" t="s">
        <v>1868</v>
      </c>
      <c r="B2465" s="16" t="s">
        <v>58</v>
      </c>
      <c r="C2465" s="14">
        <v>4</v>
      </c>
      <c r="D2465" s="2">
        <v>12000000</v>
      </c>
      <c r="E2465" s="2">
        <f t="shared" si="59"/>
        <v>53760000.00000001</v>
      </c>
    </row>
    <row r="2466" spans="1:5" ht="11.25">
      <c r="A2466" s="27" t="s">
        <v>1869</v>
      </c>
      <c r="B2466" s="16" t="s">
        <v>58</v>
      </c>
      <c r="C2466" s="14">
        <v>10</v>
      </c>
      <c r="D2466" s="2">
        <v>3000000</v>
      </c>
      <c r="E2466" s="2">
        <f t="shared" si="59"/>
        <v>33600000</v>
      </c>
    </row>
    <row r="2467" spans="1:5" ht="11.25">
      <c r="A2467" s="27" t="s">
        <v>1865</v>
      </c>
      <c r="B2467" s="16" t="s">
        <v>58</v>
      </c>
      <c r="C2467" s="14">
        <v>5</v>
      </c>
      <c r="D2467" s="2">
        <v>4500000</v>
      </c>
      <c r="E2467" s="2">
        <f t="shared" si="59"/>
        <v>25200000.000000004</v>
      </c>
    </row>
    <row r="2468" spans="1:5" ht="11.25">
      <c r="A2468" s="27" t="s">
        <v>1870</v>
      </c>
      <c r="B2468" s="16" t="s">
        <v>58</v>
      </c>
      <c r="C2468" s="14">
        <v>2</v>
      </c>
      <c r="D2468" s="2">
        <v>10000000</v>
      </c>
      <c r="E2468" s="2">
        <f t="shared" si="59"/>
        <v>22400000.000000004</v>
      </c>
    </row>
    <row r="2469" spans="1:5" ht="11.25">
      <c r="A2469" s="27" t="s">
        <v>1846</v>
      </c>
      <c r="B2469" s="16" t="s">
        <v>58</v>
      </c>
      <c r="C2469" s="14">
        <v>2</v>
      </c>
      <c r="D2469" s="2">
        <v>20000000</v>
      </c>
      <c r="E2469" s="2">
        <f t="shared" si="59"/>
        <v>44800000.00000001</v>
      </c>
    </row>
    <row r="2470" spans="1:5" ht="11.25">
      <c r="A2470" s="27" t="s">
        <v>1871</v>
      </c>
      <c r="B2470" s="16" t="s">
        <v>67</v>
      </c>
      <c r="C2470" s="14">
        <v>5</v>
      </c>
      <c r="D2470" s="2">
        <v>4000000</v>
      </c>
      <c r="E2470" s="2">
        <f t="shared" si="59"/>
        <v>22400000.000000004</v>
      </c>
    </row>
    <row r="2471" spans="1:5" ht="11.25">
      <c r="A2471" s="27" t="s">
        <v>1872</v>
      </c>
      <c r="B2471" s="16" t="s">
        <v>58</v>
      </c>
      <c r="C2471" s="14">
        <v>10</v>
      </c>
      <c r="D2471" s="2">
        <v>2500000</v>
      </c>
      <c r="E2471" s="2">
        <f t="shared" si="59"/>
        <v>28000000.000000004</v>
      </c>
    </row>
    <row r="2472" spans="1:5" ht="11.25">
      <c r="A2472" s="27" t="s">
        <v>1873</v>
      </c>
      <c r="B2472" s="16" t="s">
        <v>58</v>
      </c>
      <c r="C2472" s="14">
        <v>10</v>
      </c>
      <c r="D2472" s="2">
        <v>2500000</v>
      </c>
      <c r="E2472" s="2">
        <f t="shared" si="59"/>
        <v>28000000.000000004</v>
      </c>
    </row>
    <row r="2473" spans="1:5" ht="11.25">
      <c r="A2473" s="27" t="s">
        <v>1874</v>
      </c>
      <c r="B2473" s="16" t="s">
        <v>58</v>
      </c>
      <c r="C2473" s="14">
        <v>4</v>
      </c>
      <c r="D2473" s="2">
        <v>4000000</v>
      </c>
      <c r="E2473" s="2">
        <f t="shared" si="59"/>
        <v>17920000</v>
      </c>
    </row>
    <row r="2474" spans="1:5" ht="11.25">
      <c r="A2474" s="27" t="s">
        <v>1875</v>
      </c>
      <c r="B2474" s="16" t="s">
        <v>58</v>
      </c>
      <c r="C2474" s="14">
        <v>6</v>
      </c>
      <c r="D2474" s="2">
        <v>2500000</v>
      </c>
      <c r="E2474" s="2">
        <f t="shared" si="59"/>
        <v>16800000</v>
      </c>
    </row>
    <row r="2475" spans="1:5" ht="11.25">
      <c r="A2475" s="27" t="s">
        <v>1876</v>
      </c>
      <c r="B2475" s="16" t="s">
        <v>58</v>
      </c>
      <c r="C2475" s="14">
        <v>1</v>
      </c>
      <c r="D2475" s="2">
        <v>25000000</v>
      </c>
      <c r="E2475" s="2">
        <f aca="true" t="shared" si="60" ref="E2475:E2484">(C2475*D2475)*1.12</f>
        <v>28000000.000000004</v>
      </c>
    </row>
    <row r="2476" spans="1:5" ht="11.25">
      <c r="A2476" s="27" t="s">
        <v>1858</v>
      </c>
      <c r="B2476" s="16" t="s">
        <v>58</v>
      </c>
      <c r="C2476" s="14">
        <v>3</v>
      </c>
      <c r="D2476" s="2">
        <v>8000000</v>
      </c>
      <c r="E2476" s="2">
        <f t="shared" si="60"/>
        <v>26880000.000000004</v>
      </c>
    </row>
    <row r="2477" spans="1:5" ht="11.25">
      <c r="A2477" s="27" t="s">
        <v>1877</v>
      </c>
      <c r="B2477" s="16" t="s">
        <v>58</v>
      </c>
      <c r="C2477" s="14">
        <v>24</v>
      </c>
      <c r="D2477" s="2">
        <v>900000</v>
      </c>
      <c r="E2477" s="2">
        <f t="shared" si="60"/>
        <v>24192000.000000004</v>
      </c>
    </row>
    <row r="2478" spans="1:5" ht="11.25">
      <c r="A2478" s="27" t="s">
        <v>1878</v>
      </c>
      <c r="B2478" s="16" t="s">
        <v>67</v>
      </c>
      <c r="C2478" s="14">
        <v>6</v>
      </c>
      <c r="D2478" s="2">
        <v>5000000</v>
      </c>
      <c r="E2478" s="2">
        <f t="shared" si="60"/>
        <v>33600000</v>
      </c>
    </row>
    <row r="2479" spans="1:5" ht="11.25">
      <c r="A2479" s="27" t="s">
        <v>1879</v>
      </c>
      <c r="B2479" s="16" t="s">
        <v>58</v>
      </c>
      <c r="C2479" s="14">
        <v>20</v>
      </c>
      <c r="D2479" s="2">
        <v>1000000</v>
      </c>
      <c r="E2479" s="2">
        <f t="shared" si="60"/>
        <v>22400000.000000004</v>
      </c>
    </row>
    <row r="2480" spans="1:5" ht="22.5">
      <c r="A2480" s="27" t="s">
        <v>1880</v>
      </c>
      <c r="B2480" s="16" t="s">
        <v>58</v>
      </c>
      <c r="C2480" s="14">
        <v>2</v>
      </c>
      <c r="D2480" s="2">
        <v>10000000</v>
      </c>
      <c r="E2480" s="2">
        <f t="shared" si="60"/>
        <v>22400000.000000004</v>
      </c>
    </row>
    <row r="2481" spans="1:5" ht="11.25">
      <c r="A2481" s="27" t="s">
        <v>1881</v>
      </c>
      <c r="B2481" s="16" t="s">
        <v>58</v>
      </c>
      <c r="C2481" s="14">
        <v>20</v>
      </c>
      <c r="D2481" s="2">
        <v>1000000</v>
      </c>
      <c r="E2481" s="2">
        <f t="shared" si="60"/>
        <v>22400000.000000004</v>
      </c>
    </row>
    <row r="2482" spans="1:5" ht="11.25">
      <c r="A2482" s="27" t="s">
        <v>1882</v>
      </c>
      <c r="B2482" s="16" t="s">
        <v>58</v>
      </c>
      <c r="C2482" s="14">
        <v>24</v>
      </c>
      <c r="D2482" s="2">
        <v>800000</v>
      </c>
      <c r="E2482" s="2">
        <f t="shared" si="60"/>
        <v>21504000.000000004</v>
      </c>
    </row>
    <row r="2483" spans="1:5" ht="22.5">
      <c r="A2483" s="27" t="s">
        <v>1883</v>
      </c>
      <c r="B2483" s="16" t="s">
        <v>58</v>
      </c>
      <c r="C2483" s="14">
        <v>24</v>
      </c>
      <c r="D2483" s="2">
        <v>800000</v>
      </c>
      <c r="E2483" s="2">
        <f t="shared" si="60"/>
        <v>21504000.000000004</v>
      </c>
    </row>
    <row r="2484" spans="1:5" ht="11.25">
      <c r="A2484" s="27" t="s">
        <v>1884</v>
      </c>
      <c r="B2484" s="16" t="s">
        <v>58</v>
      </c>
      <c r="C2484" s="14">
        <v>24</v>
      </c>
      <c r="D2484" s="2">
        <v>800000</v>
      </c>
      <c r="E2484" s="2">
        <f t="shared" si="60"/>
        <v>21504000.000000004</v>
      </c>
    </row>
    <row r="2485" spans="1:5" ht="11.25">
      <c r="A2485" s="27" t="s">
        <v>1884</v>
      </c>
      <c r="B2485" s="16" t="s">
        <v>58</v>
      </c>
      <c r="C2485" s="14">
        <v>24</v>
      </c>
      <c r="D2485" s="2">
        <v>800000</v>
      </c>
      <c r="E2485" s="2">
        <f>(C2485*D2485)*1.12</f>
        <v>21504000.000000004</v>
      </c>
    </row>
    <row r="2486" spans="1:5" ht="11.25">
      <c r="A2486" s="27" t="s">
        <v>1885</v>
      </c>
      <c r="B2486" s="16" t="s">
        <v>58</v>
      </c>
      <c r="C2486" s="14">
        <v>20</v>
      </c>
      <c r="D2486" s="2">
        <v>800000</v>
      </c>
      <c r="E2486" s="2">
        <f>(C2486*D2486)*1.12</f>
        <v>17920000</v>
      </c>
    </row>
    <row r="2487" spans="1:5" ht="11.25">
      <c r="A2487" s="27" t="s">
        <v>1886</v>
      </c>
      <c r="B2487" s="16" t="s">
        <v>58</v>
      </c>
      <c r="C2487" s="14">
        <v>6</v>
      </c>
      <c r="D2487" s="2">
        <v>900000</v>
      </c>
      <c r="E2487" s="2">
        <f>(C2487*D2487)*1.12</f>
        <v>6048000.000000001</v>
      </c>
    </row>
    <row r="2488" spans="1:5" ht="11.25">
      <c r="A2488" s="27" t="s">
        <v>1887</v>
      </c>
      <c r="B2488" s="16" t="s">
        <v>67</v>
      </c>
      <c r="C2488" s="14">
        <v>3</v>
      </c>
      <c r="D2488" s="2">
        <v>4000000</v>
      </c>
      <c r="E2488" s="2">
        <f aca="true" t="shared" si="61" ref="E2488:E2498">(C2488*D2488)*1.12</f>
        <v>13440000.000000002</v>
      </c>
    </row>
    <row r="2489" spans="1:5" s="4" customFormat="1" ht="11.25">
      <c r="A2489" s="30" t="s">
        <v>1888</v>
      </c>
      <c r="B2489" s="10"/>
      <c r="C2489" s="14"/>
      <c r="D2489" s="2"/>
      <c r="E2489" s="1">
        <f>SUM(E2490:E2641)</f>
        <v>1186342956.5217397</v>
      </c>
    </row>
    <row r="2490" spans="1:5" ht="11.25" outlineLevel="1">
      <c r="A2490" s="27" t="s">
        <v>1889</v>
      </c>
      <c r="B2490" s="16" t="s">
        <v>181</v>
      </c>
      <c r="C2490" s="14"/>
      <c r="D2490" s="2">
        <v>250000</v>
      </c>
      <c r="E2490" s="2">
        <f t="shared" si="61"/>
        <v>0</v>
      </c>
    </row>
    <row r="2491" spans="1:5" ht="11.25" outlineLevel="1">
      <c r="A2491" s="27" t="s">
        <v>1890</v>
      </c>
      <c r="B2491" s="16" t="s">
        <v>181</v>
      </c>
      <c r="C2491" s="14"/>
      <c r="D2491" s="2">
        <v>1300000</v>
      </c>
      <c r="E2491" s="2">
        <f t="shared" si="61"/>
        <v>0</v>
      </c>
    </row>
    <row r="2492" spans="1:5" ht="11.25" outlineLevel="1">
      <c r="A2492" s="27" t="s">
        <v>1891</v>
      </c>
      <c r="B2492" s="16" t="s">
        <v>181</v>
      </c>
      <c r="C2492" s="14"/>
      <c r="D2492" s="2">
        <v>65000</v>
      </c>
      <c r="E2492" s="2">
        <f t="shared" si="61"/>
        <v>0</v>
      </c>
    </row>
    <row r="2493" spans="1:5" ht="11.25" outlineLevel="1">
      <c r="A2493" s="27" t="s">
        <v>1892</v>
      </c>
      <c r="B2493" s="16" t="s">
        <v>181</v>
      </c>
      <c r="C2493" s="14"/>
      <c r="D2493" s="2">
        <v>174000</v>
      </c>
      <c r="E2493" s="2">
        <f t="shared" si="61"/>
        <v>0</v>
      </c>
    </row>
    <row r="2494" spans="1:5" ht="11.25" outlineLevel="1">
      <c r="A2494" s="27" t="s">
        <v>1893</v>
      </c>
      <c r="B2494" s="16" t="s">
        <v>54</v>
      </c>
      <c r="C2494" s="14">
        <v>500</v>
      </c>
      <c r="D2494" s="2">
        <v>174000</v>
      </c>
      <c r="E2494" s="2">
        <f t="shared" si="61"/>
        <v>97440000.00000001</v>
      </c>
    </row>
    <row r="2495" spans="1:5" ht="11.25" outlineLevel="1">
      <c r="A2495" s="27" t="s">
        <v>1894</v>
      </c>
      <c r="B2495" s="16" t="s">
        <v>181</v>
      </c>
      <c r="C2495" s="14"/>
      <c r="D2495" s="2">
        <v>782608.695652174</v>
      </c>
      <c r="E2495" s="2">
        <f t="shared" si="61"/>
        <v>0</v>
      </c>
    </row>
    <row r="2496" spans="1:5" ht="11.25" outlineLevel="1">
      <c r="A2496" s="27" t="s">
        <v>1895</v>
      </c>
      <c r="B2496" s="16" t="s">
        <v>181</v>
      </c>
      <c r="C2496" s="14">
        <v>300</v>
      </c>
      <c r="D2496" s="2">
        <v>630434.7826086957</v>
      </c>
      <c r="E2496" s="2">
        <f t="shared" si="61"/>
        <v>211826086.95652178</v>
      </c>
    </row>
    <row r="2497" spans="1:5" ht="11.25" outlineLevel="1">
      <c r="A2497" s="27" t="s">
        <v>1896</v>
      </c>
      <c r="B2497" s="16" t="s">
        <v>181</v>
      </c>
      <c r="C2497" s="14"/>
      <c r="D2497" s="2">
        <v>86956.52173913045</v>
      </c>
      <c r="E2497" s="2">
        <f t="shared" si="61"/>
        <v>0</v>
      </c>
    </row>
    <row r="2498" spans="1:5" ht="11.25" outlineLevel="1">
      <c r="A2498" s="27" t="s">
        <v>1897</v>
      </c>
      <c r="B2498" s="16" t="s">
        <v>181</v>
      </c>
      <c r="C2498" s="14"/>
      <c r="D2498" s="2">
        <v>414782.6086956522</v>
      </c>
      <c r="E2498" s="2">
        <f t="shared" si="61"/>
        <v>0</v>
      </c>
    </row>
    <row r="2499" spans="1:5" ht="11.25" outlineLevel="1">
      <c r="A2499" s="27" t="s">
        <v>1898</v>
      </c>
      <c r="B2499" s="16" t="s">
        <v>181</v>
      </c>
      <c r="C2499" s="14"/>
      <c r="D2499" s="2">
        <v>130434.78260869566</v>
      </c>
      <c r="E2499" s="2">
        <f aca="true" t="shared" si="62" ref="E2499:E2562">(C2499*D2499)*1.12</f>
        <v>0</v>
      </c>
    </row>
    <row r="2500" spans="1:5" ht="11.25" outlineLevel="1">
      <c r="A2500" s="27" t="s">
        <v>1899</v>
      </c>
      <c r="B2500" s="16" t="s">
        <v>181</v>
      </c>
      <c r="C2500" s="14"/>
      <c r="D2500" s="2">
        <v>260869.56521739133</v>
      </c>
      <c r="E2500" s="2">
        <f t="shared" si="62"/>
        <v>0</v>
      </c>
    </row>
    <row r="2501" spans="1:5" ht="11.25" outlineLevel="1">
      <c r="A2501" s="27" t="s">
        <v>1900</v>
      </c>
      <c r="B2501" s="16" t="s">
        <v>54</v>
      </c>
      <c r="C2501" s="14"/>
      <c r="D2501" s="2">
        <v>217391.3043478261</v>
      </c>
      <c r="E2501" s="2">
        <f t="shared" si="62"/>
        <v>0</v>
      </c>
    </row>
    <row r="2502" spans="1:5" ht="11.25" outlineLevel="1">
      <c r="A2502" s="27" t="s">
        <v>1901</v>
      </c>
      <c r="B2502" s="16" t="s">
        <v>58</v>
      </c>
      <c r="C2502" s="14">
        <v>300</v>
      </c>
      <c r="D2502" s="2">
        <v>417391.3043478261</v>
      </c>
      <c r="E2502" s="2">
        <f t="shared" si="62"/>
        <v>140243478.2608696</v>
      </c>
    </row>
    <row r="2503" spans="1:5" ht="11.25" outlineLevel="1">
      <c r="A2503" s="27" t="s">
        <v>1902</v>
      </c>
      <c r="B2503" s="16" t="s">
        <v>181</v>
      </c>
      <c r="C2503" s="14"/>
      <c r="D2503" s="2">
        <v>252173.91304347827</v>
      </c>
      <c r="E2503" s="2">
        <f t="shared" si="62"/>
        <v>0</v>
      </c>
    </row>
    <row r="2504" spans="1:5" ht="11.25" outlineLevel="1">
      <c r="A2504" s="27" t="s">
        <v>1903</v>
      </c>
      <c r="B2504" s="16" t="s">
        <v>54</v>
      </c>
      <c r="C2504" s="14"/>
      <c r="D2504" s="2">
        <v>186956.52173913046</v>
      </c>
      <c r="E2504" s="2">
        <f t="shared" si="62"/>
        <v>0</v>
      </c>
    </row>
    <row r="2505" spans="1:5" ht="11.25" outlineLevel="1">
      <c r="A2505" s="27" t="s">
        <v>1904</v>
      </c>
      <c r="B2505" s="16" t="s">
        <v>54</v>
      </c>
      <c r="C2505" s="14">
        <v>400</v>
      </c>
      <c r="D2505" s="2">
        <v>130434.78260869566</v>
      </c>
      <c r="E2505" s="2">
        <f t="shared" si="62"/>
        <v>58434782.60869566</v>
      </c>
    </row>
    <row r="2506" spans="1:5" ht="11.25" outlineLevel="1">
      <c r="A2506" s="27" t="s">
        <v>1905</v>
      </c>
      <c r="B2506" s="16" t="s">
        <v>54</v>
      </c>
      <c r="C2506" s="14">
        <v>400</v>
      </c>
      <c r="D2506" s="2">
        <v>130434.78260869566</v>
      </c>
      <c r="E2506" s="2">
        <f t="shared" si="62"/>
        <v>58434782.60869566</v>
      </c>
    </row>
    <row r="2507" spans="1:5" ht="11.25" outlineLevel="1">
      <c r="A2507" s="27" t="s">
        <v>1906</v>
      </c>
      <c r="B2507" s="16" t="s">
        <v>54</v>
      </c>
      <c r="C2507" s="14">
        <v>400</v>
      </c>
      <c r="D2507" s="2">
        <v>130434.78260869566</v>
      </c>
      <c r="E2507" s="2">
        <f t="shared" si="62"/>
        <v>58434782.60869566</v>
      </c>
    </row>
    <row r="2508" spans="1:5" ht="11.25" outlineLevel="1">
      <c r="A2508" s="27" t="s">
        <v>1907</v>
      </c>
      <c r="B2508" s="16" t="s">
        <v>181</v>
      </c>
      <c r="C2508" s="14"/>
      <c r="D2508" s="2">
        <v>156521.73913045</v>
      </c>
      <c r="E2508" s="2">
        <f t="shared" si="62"/>
        <v>0</v>
      </c>
    </row>
    <row r="2509" spans="1:5" ht="11.25" outlineLevel="1">
      <c r="A2509" s="31" t="s">
        <v>1908</v>
      </c>
      <c r="B2509" s="19" t="s">
        <v>1909</v>
      </c>
      <c r="C2509" s="14"/>
      <c r="D2509" s="2">
        <v>60869565.21739131</v>
      </c>
      <c r="E2509" s="2">
        <f t="shared" si="62"/>
        <v>0</v>
      </c>
    </row>
    <row r="2510" spans="1:5" ht="11.25" outlineLevel="1">
      <c r="A2510" s="27" t="s">
        <v>1910</v>
      </c>
      <c r="B2510" s="16" t="s">
        <v>181</v>
      </c>
      <c r="C2510" s="14"/>
      <c r="D2510" s="2">
        <v>43478.26086956522</v>
      </c>
      <c r="E2510" s="2">
        <f t="shared" si="62"/>
        <v>0</v>
      </c>
    </row>
    <row r="2511" spans="1:5" ht="11.25" outlineLevel="1">
      <c r="A2511" s="27" t="s">
        <v>1911</v>
      </c>
      <c r="B2511" s="16" t="s">
        <v>54</v>
      </c>
      <c r="C2511" s="14"/>
      <c r="D2511" s="2">
        <v>182608.69565217392</v>
      </c>
      <c r="E2511" s="2">
        <f t="shared" si="62"/>
        <v>0</v>
      </c>
    </row>
    <row r="2512" spans="1:5" ht="11.25" outlineLevel="1">
      <c r="A2512" s="27" t="s">
        <v>1912</v>
      </c>
      <c r="B2512" s="16" t="s">
        <v>181</v>
      </c>
      <c r="C2512" s="14"/>
      <c r="D2512" s="2">
        <v>347826.0869565218</v>
      </c>
      <c r="E2512" s="2">
        <f t="shared" si="62"/>
        <v>0</v>
      </c>
    </row>
    <row r="2513" spans="1:5" ht="11.25" outlineLevel="1">
      <c r="A2513" s="27" t="s">
        <v>1913</v>
      </c>
      <c r="B2513" s="16" t="s">
        <v>181</v>
      </c>
      <c r="C2513" s="14"/>
      <c r="D2513" s="2">
        <v>8695.652173913044</v>
      </c>
      <c r="E2513" s="2">
        <f t="shared" si="62"/>
        <v>0</v>
      </c>
    </row>
    <row r="2514" spans="1:5" ht="11.25" outlineLevel="1">
      <c r="A2514" s="27" t="s">
        <v>1913</v>
      </c>
      <c r="B2514" s="16" t="s">
        <v>181</v>
      </c>
      <c r="C2514" s="14"/>
      <c r="D2514" s="2">
        <v>8695.652173913044</v>
      </c>
      <c r="E2514" s="2">
        <f t="shared" si="62"/>
        <v>0</v>
      </c>
    </row>
    <row r="2515" spans="1:5" ht="11.25" outlineLevel="1">
      <c r="A2515" s="27" t="s">
        <v>1914</v>
      </c>
      <c r="B2515" s="16" t="s">
        <v>54</v>
      </c>
      <c r="C2515" s="14">
        <v>300</v>
      </c>
      <c r="D2515" s="2">
        <v>130434.78260869566</v>
      </c>
      <c r="E2515" s="2">
        <f t="shared" si="62"/>
        <v>43826086.95652174</v>
      </c>
    </row>
    <row r="2516" spans="1:5" ht="11.25" outlineLevel="1">
      <c r="A2516" s="27" t="s">
        <v>1915</v>
      </c>
      <c r="B2516" s="16" t="s">
        <v>181</v>
      </c>
      <c r="C2516" s="14"/>
      <c r="D2516" s="2">
        <v>478260.8695652174</v>
      </c>
      <c r="E2516" s="2">
        <f t="shared" si="62"/>
        <v>0</v>
      </c>
    </row>
    <row r="2517" spans="1:5" ht="11.25" outlineLevel="1">
      <c r="A2517" s="27" t="s">
        <v>1916</v>
      </c>
      <c r="B2517" s="16" t="s">
        <v>181</v>
      </c>
      <c r="C2517" s="14"/>
      <c r="D2517" s="2">
        <v>269565.2173913044</v>
      </c>
      <c r="E2517" s="2">
        <f t="shared" si="62"/>
        <v>0</v>
      </c>
    </row>
    <row r="2518" spans="1:5" ht="11.25" outlineLevel="1">
      <c r="A2518" s="27" t="s">
        <v>1917</v>
      </c>
      <c r="B2518" s="16" t="s">
        <v>181</v>
      </c>
      <c r="C2518" s="14"/>
      <c r="D2518" s="2">
        <v>130434.78260869566</v>
      </c>
      <c r="E2518" s="2">
        <f t="shared" si="62"/>
        <v>0</v>
      </c>
    </row>
    <row r="2519" spans="1:5" ht="11.25" outlineLevel="1">
      <c r="A2519" s="31" t="s">
        <v>1918</v>
      </c>
      <c r="B2519" s="19" t="s">
        <v>1909</v>
      </c>
      <c r="C2519" s="14"/>
      <c r="D2519" s="2">
        <v>43478260.86956522</v>
      </c>
      <c r="E2519" s="2">
        <f t="shared" si="62"/>
        <v>0</v>
      </c>
    </row>
    <row r="2520" spans="1:5" ht="11.25" outlineLevel="1">
      <c r="A2520" s="27" t="s">
        <v>1919</v>
      </c>
      <c r="B2520" s="16" t="s">
        <v>181</v>
      </c>
      <c r="C2520" s="14"/>
      <c r="D2520" s="2">
        <v>4782.608695652174</v>
      </c>
      <c r="E2520" s="2">
        <f t="shared" si="62"/>
        <v>0</v>
      </c>
    </row>
    <row r="2521" spans="1:5" ht="11.25" outlineLevel="1">
      <c r="A2521" s="27" t="s">
        <v>1920</v>
      </c>
      <c r="B2521" s="16" t="s">
        <v>54</v>
      </c>
      <c r="C2521" s="14"/>
      <c r="D2521" s="2">
        <v>173913.0434782609</v>
      </c>
      <c r="E2521" s="2">
        <f t="shared" si="62"/>
        <v>0</v>
      </c>
    </row>
    <row r="2522" spans="1:5" ht="11.25" outlineLevel="1">
      <c r="A2522" s="27" t="s">
        <v>1921</v>
      </c>
      <c r="B2522" s="16" t="s">
        <v>181</v>
      </c>
      <c r="C2522" s="14"/>
      <c r="D2522" s="2">
        <v>291304.347826087</v>
      </c>
      <c r="E2522" s="2">
        <f t="shared" si="62"/>
        <v>0</v>
      </c>
    </row>
    <row r="2523" spans="1:5" ht="11.25" outlineLevel="1">
      <c r="A2523" s="27" t="s">
        <v>1922</v>
      </c>
      <c r="B2523" s="16" t="s">
        <v>181</v>
      </c>
      <c r="C2523" s="14">
        <v>2500</v>
      </c>
      <c r="D2523" s="2">
        <v>8695.652173913044</v>
      </c>
      <c r="E2523" s="2">
        <f t="shared" si="62"/>
        <v>24347826.086956523</v>
      </c>
    </row>
    <row r="2524" spans="1:5" ht="11.25" outlineLevel="1">
      <c r="A2524" s="27" t="s">
        <v>1923</v>
      </c>
      <c r="B2524" s="16" t="s">
        <v>54</v>
      </c>
      <c r="C2524" s="14">
        <v>250</v>
      </c>
      <c r="D2524" s="2">
        <v>130434.78260869566</v>
      </c>
      <c r="E2524" s="2">
        <f t="shared" si="62"/>
        <v>36521739.13043479</v>
      </c>
    </row>
    <row r="2525" spans="1:5" ht="22.5" outlineLevel="1">
      <c r="A2525" s="27" t="s">
        <v>1924</v>
      </c>
      <c r="B2525" s="16" t="s">
        <v>58</v>
      </c>
      <c r="C2525" s="14"/>
      <c r="D2525" s="2">
        <v>2173913.043478261</v>
      </c>
      <c r="E2525" s="2">
        <f t="shared" si="62"/>
        <v>0</v>
      </c>
    </row>
    <row r="2526" spans="1:5" ht="11.25" outlineLevel="1">
      <c r="A2526" s="27" t="s">
        <v>1925</v>
      </c>
      <c r="B2526" s="16" t="s">
        <v>181</v>
      </c>
      <c r="C2526" s="14"/>
      <c r="D2526" s="2">
        <v>43478.26086956522</v>
      </c>
      <c r="E2526" s="2">
        <f t="shared" si="62"/>
        <v>0</v>
      </c>
    </row>
    <row r="2527" spans="1:5" ht="11.25" outlineLevel="1">
      <c r="A2527" s="27" t="s">
        <v>1926</v>
      </c>
      <c r="B2527" s="16" t="s">
        <v>1927</v>
      </c>
      <c r="C2527" s="14"/>
      <c r="D2527" s="2">
        <v>260869.56521739133</v>
      </c>
      <c r="E2527" s="2">
        <f t="shared" si="62"/>
        <v>0</v>
      </c>
    </row>
    <row r="2528" spans="1:5" ht="11.25" outlineLevel="1">
      <c r="A2528" s="27" t="s">
        <v>1928</v>
      </c>
      <c r="B2528" s="16" t="s">
        <v>181</v>
      </c>
      <c r="C2528" s="14"/>
      <c r="D2528" s="2">
        <v>30434.782608695656</v>
      </c>
      <c r="E2528" s="2">
        <f t="shared" si="62"/>
        <v>0</v>
      </c>
    </row>
    <row r="2529" spans="1:5" ht="11.25" outlineLevel="1">
      <c r="A2529" s="27" t="s">
        <v>1929</v>
      </c>
      <c r="B2529" s="16" t="s">
        <v>54</v>
      </c>
      <c r="C2529" s="14">
        <v>200</v>
      </c>
      <c r="D2529" s="2">
        <v>130434.78260869566</v>
      </c>
      <c r="E2529" s="2">
        <f t="shared" si="62"/>
        <v>29217391.30434783</v>
      </c>
    </row>
    <row r="2530" spans="1:5" ht="11.25" outlineLevel="1">
      <c r="A2530" s="27" t="s">
        <v>1930</v>
      </c>
      <c r="B2530" s="16" t="s">
        <v>181</v>
      </c>
      <c r="C2530" s="14"/>
      <c r="D2530" s="2">
        <v>217391.3043478261</v>
      </c>
      <c r="E2530" s="2">
        <f t="shared" si="62"/>
        <v>0</v>
      </c>
    </row>
    <row r="2531" spans="1:5" ht="11.25" outlineLevel="1">
      <c r="A2531" s="27" t="s">
        <v>1931</v>
      </c>
      <c r="B2531" s="16" t="s">
        <v>116</v>
      </c>
      <c r="C2531" s="14"/>
      <c r="D2531" s="2">
        <v>17391.304347826088</v>
      </c>
      <c r="E2531" s="2">
        <f t="shared" si="62"/>
        <v>0</v>
      </c>
    </row>
    <row r="2532" spans="1:5" ht="11.25" outlineLevel="1">
      <c r="A2532" s="27" t="s">
        <v>1932</v>
      </c>
      <c r="B2532" s="16" t="s">
        <v>181</v>
      </c>
      <c r="C2532" s="14"/>
      <c r="D2532" s="2">
        <v>69565.21739130435</v>
      </c>
      <c r="E2532" s="2">
        <f t="shared" si="62"/>
        <v>0</v>
      </c>
    </row>
    <row r="2533" spans="1:5" ht="11.25" outlineLevel="1">
      <c r="A2533" s="27" t="s">
        <v>1933</v>
      </c>
      <c r="B2533" s="16" t="s">
        <v>181</v>
      </c>
      <c r="C2533" s="14"/>
      <c r="D2533" s="2">
        <v>30434.782608695656</v>
      </c>
      <c r="E2533" s="2">
        <f t="shared" si="62"/>
        <v>0</v>
      </c>
    </row>
    <row r="2534" spans="1:5" ht="11.25" outlineLevel="1">
      <c r="A2534" s="27" t="s">
        <v>1934</v>
      </c>
      <c r="B2534" s="16" t="s">
        <v>181</v>
      </c>
      <c r="C2534" s="14">
        <v>400</v>
      </c>
      <c r="D2534" s="2">
        <v>60869.56521739131</v>
      </c>
      <c r="E2534" s="2">
        <f t="shared" si="62"/>
        <v>27269565.21739131</v>
      </c>
    </row>
    <row r="2535" spans="1:5" ht="11.25" outlineLevel="1">
      <c r="A2535" s="27" t="s">
        <v>1935</v>
      </c>
      <c r="B2535" s="16" t="s">
        <v>181</v>
      </c>
      <c r="C2535" s="14"/>
      <c r="D2535" s="2">
        <v>95652.173913045</v>
      </c>
      <c r="E2535" s="2">
        <f t="shared" si="62"/>
        <v>0</v>
      </c>
    </row>
    <row r="2536" spans="1:5" ht="11.25" outlineLevel="1">
      <c r="A2536" s="27" t="s">
        <v>1936</v>
      </c>
      <c r="B2536" s="16" t="s">
        <v>181</v>
      </c>
      <c r="C2536" s="14"/>
      <c r="D2536" s="2">
        <v>52173.913043478264</v>
      </c>
      <c r="E2536" s="2">
        <f t="shared" si="62"/>
        <v>0</v>
      </c>
    </row>
    <row r="2537" spans="1:5" ht="11.25" outlineLevel="1">
      <c r="A2537" s="27" t="s">
        <v>1937</v>
      </c>
      <c r="B2537" s="16" t="s">
        <v>181</v>
      </c>
      <c r="C2537" s="14"/>
      <c r="D2537" s="2">
        <v>365217.39130434784</v>
      </c>
      <c r="E2537" s="2">
        <f t="shared" si="62"/>
        <v>0</v>
      </c>
    </row>
    <row r="2538" spans="1:5" ht="11.25" outlineLevel="1">
      <c r="A2538" s="27" t="s">
        <v>1938</v>
      </c>
      <c r="B2538" s="16" t="s">
        <v>181</v>
      </c>
      <c r="C2538" s="14"/>
      <c r="D2538" s="2">
        <v>147826.08695652176</v>
      </c>
      <c r="E2538" s="2">
        <f t="shared" si="62"/>
        <v>0</v>
      </c>
    </row>
    <row r="2539" spans="1:5" ht="11.25" outlineLevel="1">
      <c r="A2539" s="27" t="s">
        <v>1939</v>
      </c>
      <c r="B2539" s="16" t="s">
        <v>181</v>
      </c>
      <c r="C2539" s="14"/>
      <c r="D2539" s="2">
        <v>43478.26086956522</v>
      </c>
      <c r="E2539" s="2">
        <f t="shared" si="62"/>
        <v>0</v>
      </c>
    </row>
    <row r="2540" spans="1:5" ht="11.25" outlineLevel="1">
      <c r="A2540" s="27" t="s">
        <v>1925</v>
      </c>
      <c r="B2540" s="16" t="s">
        <v>181</v>
      </c>
      <c r="C2540" s="14"/>
      <c r="D2540" s="2">
        <v>43478.26086956522</v>
      </c>
      <c r="E2540" s="2">
        <f t="shared" si="62"/>
        <v>0</v>
      </c>
    </row>
    <row r="2541" spans="1:5" ht="11.25" outlineLevel="1">
      <c r="A2541" s="27" t="s">
        <v>1940</v>
      </c>
      <c r="B2541" s="16" t="s">
        <v>54</v>
      </c>
      <c r="C2541" s="14">
        <v>150</v>
      </c>
      <c r="D2541" s="2">
        <v>130434.78260869566</v>
      </c>
      <c r="E2541" s="2">
        <f t="shared" si="62"/>
        <v>21913043.47826087</v>
      </c>
    </row>
    <row r="2542" spans="1:5" ht="11.25" outlineLevel="1">
      <c r="A2542" s="27" t="s">
        <v>1941</v>
      </c>
      <c r="B2542" s="16" t="s">
        <v>181</v>
      </c>
      <c r="C2542" s="14"/>
      <c r="D2542" s="2">
        <v>56521.739130434784</v>
      </c>
      <c r="E2542" s="2">
        <f t="shared" si="62"/>
        <v>0</v>
      </c>
    </row>
    <row r="2543" spans="1:5" ht="11.25" outlineLevel="1">
      <c r="A2543" s="27" t="s">
        <v>1942</v>
      </c>
      <c r="B2543" s="16" t="s">
        <v>54</v>
      </c>
      <c r="C2543" s="14">
        <v>150</v>
      </c>
      <c r="D2543" s="2">
        <v>143478.26086956522</v>
      </c>
      <c r="E2543" s="2">
        <f t="shared" si="62"/>
        <v>24104347.826086957</v>
      </c>
    </row>
    <row r="2544" spans="1:5" ht="11.25" outlineLevel="1">
      <c r="A2544" s="27" t="s">
        <v>1943</v>
      </c>
      <c r="B2544" s="16" t="s">
        <v>88</v>
      </c>
      <c r="C2544" s="14"/>
      <c r="D2544" s="2">
        <v>7826086.95652174</v>
      </c>
      <c r="E2544" s="2">
        <f t="shared" si="62"/>
        <v>0</v>
      </c>
    </row>
    <row r="2545" spans="1:5" ht="11.25" outlineLevel="1">
      <c r="A2545" s="27" t="s">
        <v>1944</v>
      </c>
      <c r="B2545" s="16" t="s">
        <v>181</v>
      </c>
      <c r="C2545" s="14"/>
      <c r="D2545" s="2">
        <v>95652.173913045</v>
      </c>
      <c r="E2545" s="2">
        <f t="shared" si="62"/>
        <v>0</v>
      </c>
    </row>
    <row r="2546" spans="1:5" ht="11.25" outlineLevel="1">
      <c r="A2546" s="27" t="s">
        <v>1945</v>
      </c>
      <c r="B2546" s="16" t="s">
        <v>104</v>
      </c>
      <c r="C2546" s="14">
        <v>150</v>
      </c>
      <c r="D2546" s="2">
        <v>56347.82608695653</v>
      </c>
      <c r="E2546" s="2">
        <f t="shared" si="62"/>
        <v>9466434.782608697</v>
      </c>
    </row>
    <row r="2547" spans="1:5" ht="11.25" outlineLevel="1">
      <c r="A2547" s="27" t="s">
        <v>1946</v>
      </c>
      <c r="B2547" s="16" t="s">
        <v>181</v>
      </c>
      <c r="C2547" s="14">
        <v>50</v>
      </c>
      <c r="D2547" s="2">
        <v>252173.91304347827</v>
      </c>
      <c r="E2547" s="2">
        <f t="shared" si="62"/>
        <v>14121739.130434785</v>
      </c>
    </row>
    <row r="2548" spans="1:5" ht="11.25" outlineLevel="1">
      <c r="A2548" s="27" t="s">
        <v>1934</v>
      </c>
      <c r="B2548" s="16" t="s">
        <v>181</v>
      </c>
      <c r="C2548" s="14"/>
      <c r="D2548" s="2">
        <v>60869.56521739131</v>
      </c>
      <c r="E2548" s="2">
        <f t="shared" si="62"/>
        <v>0</v>
      </c>
    </row>
    <row r="2549" spans="1:5" ht="11.25" outlineLevel="1">
      <c r="A2549" s="27" t="s">
        <v>1947</v>
      </c>
      <c r="B2549" s="16" t="s">
        <v>54</v>
      </c>
      <c r="C2549" s="14">
        <v>150</v>
      </c>
      <c r="D2549" s="2">
        <v>130434.78260869566</v>
      </c>
      <c r="E2549" s="2">
        <f t="shared" si="62"/>
        <v>21913043.47826087</v>
      </c>
    </row>
    <row r="2550" spans="1:5" ht="11.25" outlineLevel="1">
      <c r="A2550" s="27" t="s">
        <v>1948</v>
      </c>
      <c r="B2550" s="16" t="s">
        <v>181</v>
      </c>
      <c r="C2550" s="14"/>
      <c r="D2550" s="2">
        <v>47826.08695652174</v>
      </c>
      <c r="E2550" s="2">
        <f t="shared" si="62"/>
        <v>0</v>
      </c>
    </row>
    <row r="2551" spans="1:5" ht="11.25" outlineLevel="1">
      <c r="A2551" s="27" t="s">
        <v>1949</v>
      </c>
      <c r="B2551" s="16" t="s">
        <v>54</v>
      </c>
      <c r="C2551" s="14">
        <v>150</v>
      </c>
      <c r="D2551" s="2">
        <v>130434.78260869566</v>
      </c>
      <c r="E2551" s="2">
        <f t="shared" si="62"/>
        <v>21913043.47826087</v>
      </c>
    </row>
    <row r="2552" spans="1:5" ht="11.25" outlineLevel="1">
      <c r="A2552" s="27" t="s">
        <v>1950</v>
      </c>
      <c r="B2552" s="16" t="s">
        <v>181</v>
      </c>
      <c r="C2552" s="14">
        <v>200</v>
      </c>
      <c r="D2552" s="2">
        <v>173913.0434782609</v>
      </c>
      <c r="E2552" s="2">
        <f t="shared" si="62"/>
        <v>38956521.739130445</v>
      </c>
    </row>
    <row r="2553" spans="1:5" ht="11.25" outlineLevel="1">
      <c r="A2553" s="27" t="s">
        <v>1951</v>
      </c>
      <c r="B2553" s="16" t="s">
        <v>181</v>
      </c>
      <c r="C2553" s="14"/>
      <c r="D2553" s="2">
        <v>130434.78260869566</v>
      </c>
      <c r="E2553" s="2">
        <f t="shared" si="62"/>
        <v>0</v>
      </c>
    </row>
    <row r="2554" spans="1:5" ht="11.25" outlineLevel="1">
      <c r="A2554" s="27" t="s">
        <v>1952</v>
      </c>
      <c r="B2554" s="16" t="s">
        <v>181</v>
      </c>
      <c r="C2554" s="14">
        <v>80</v>
      </c>
      <c r="D2554" s="2">
        <v>191304.34782608697</v>
      </c>
      <c r="E2554" s="2">
        <f t="shared" si="62"/>
        <v>17140869.565217394</v>
      </c>
    </row>
    <row r="2555" spans="1:5" ht="11.25" outlineLevel="1">
      <c r="A2555" s="27" t="s">
        <v>1953</v>
      </c>
      <c r="B2555" s="16" t="s">
        <v>104</v>
      </c>
      <c r="C2555" s="14"/>
      <c r="D2555" s="2">
        <v>142956.52173913043</v>
      </c>
      <c r="E2555" s="2">
        <f t="shared" si="62"/>
        <v>0</v>
      </c>
    </row>
    <row r="2556" spans="1:5" ht="11.25" outlineLevel="1">
      <c r="A2556" s="27" t="s">
        <v>1954</v>
      </c>
      <c r="B2556" s="16" t="s">
        <v>181</v>
      </c>
      <c r="C2556" s="14"/>
      <c r="D2556" s="2">
        <v>130434.78260869566</v>
      </c>
      <c r="E2556" s="2">
        <f t="shared" si="62"/>
        <v>0</v>
      </c>
    </row>
    <row r="2557" spans="1:5" ht="11.25" outlineLevel="1">
      <c r="A2557" s="27" t="s">
        <v>1951</v>
      </c>
      <c r="B2557" s="16" t="s">
        <v>181</v>
      </c>
      <c r="C2557" s="14"/>
      <c r="D2557" s="2">
        <v>130434.78260869566</v>
      </c>
      <c r="E2557" s="2">
        <f t="shared" si="62"/>
        <v>0</v>
      </c>
    </row>
    <row r="2558" spans="1:5" ht="11.25" outlineLevel="1">
      <c r="A2558" s="27" t="s">
        <v>1946</v>
      </c>
      <c r="B2558" s="16" t="s">
        <v>181</v>
      </c>
      <c r="C2558" s="14"/>
      <c r="D2558" s="2">
        <v>252173.91304347827</v>
      </c>
      <c r="E2558" s="2">
        <f t="shared" si="62"/>
        <v>0</v>
      </c>
    </row>
    <row r="2559" spans="1:5" ht="11.25" outlineLevel="1">
      <c r="A2559" s="27" t="s">
        <v>1895</v>
      </c>
      <c r="B2559" s="16" t="s">
        <v>181</v>
      </c>
      <c r="C2559" s="14"/>
      <c r="D2559" s="2">
        <v>630434.7826086957</v>
      </c>
      <c r="E2559" s="2">
        <f t="shared" si="62"/>
        <v>0</v>
      </c>
    </row>
    <row r="2560" spans="1:5" ht="11.25" outlineLevel="1">
      <c r="A2560" s="27" t="s">
        <v>1955</v>
      </c>
      <c r="B2560" s="16" t="s">
        <v>181</v>
      </c>
      <c r="C2560" s="14">
        <v>200</v>
      </c>
      <c r="D2560" s="2">
        <v>78260.86956521739</v>
      </c>
      <c r="E2560" s="2">
        <f t="shared" si="62"/>
        <v>17530434.7826087</v>
      </c>
    </row>
    <row r="2561" spans="1:5" ht="11.25" outlineLevel="1">
      <c r="A2561" s="27" t="s">
        <v>1938</v>
      </c>
      <c r="B2561" s="16" t="s">
        <v>181</v>
      </c>
      <c r="C2561" s="14">
        <v>100</v>
      </c>
      <c r="D2561" s="2">
        <v>147826.08695652176</v>
      </c>
      <c r="E2561" s="2">
        <f t="shared" si="62"/>
        <v>16556521.73913044</v>
      </c>
    </row>
    <row r="2562" spans="1:5" ht="11.25" outlineLevel="1">
      <c r="A2562" s="27" t="s">
        <v>1956</v>
      </c>
      <c r="B2562" s="16" t="s">
        <v>181</v>
      </c>
      <c r="C2562" s="14"/>
      <c r="D2562" s="2">
        <v>34434.782608695656</v>
      </c>
      <c r="E2562" s="2">
        <f t="shared" si="62"/>
        <v>0</v>
      </c>
    </row>
    <row r="2563" spans="1:5" ht="11.25" outlineLevel="1">
      <c r="A2563" s="27" t="s">
        <v>1916</v>
      </c>
      <c r="B2563" s="16" t="s">
        <v>181</v>
      </c>
      <c r="C2563" s="14"/>
      <c r="D2563" s="2">
        <v>269565.2173913044</v>
      </c>
      <c r="E2563" s="2">
        <f aca="true" t="shared" si="63" ref="E2563:E2626">(C2563*D2563)*1.12</f>
        <v>0</v>
      </c>
    </row>
    <row r="2564" spans="1:5" ht="11.25" outlineLevel="1">
      <c r="A2564" s="27" t="s">
        <v>1957</v>
      </c>
      <c r="B2564" s="16" t="s">
        <v>181</v>
      </c>
      <c r="C2564" s="14">
        <v>200</v>
      </c>
      <c r="D2564" s="2">
        <v>60869.56521739131</v>
      </c>
      <c r="E2564" s="2">
        <f t="shared" si="63"/>
        <v>13634782.608695654</v>
      </c>
    </row>
    <row r="2565" spans="1:5" ht="11.25" outlineLevel="1">
      <c r="A2565" s="27" t="s">
        <v>1944</v>
      </c>
      <c r="B2565" s="16" t="s">
        <v>181</v>
      </c>
      <c r="C2565" s="14"/>
      <c r="D2565" s="2">
        <v>95652.173913045</v>
      </c>
      <c r="E2565" s="2">
        <f t="shared" si="63"/>
        <v>0</v>
      </c>
    </row>
    <row r="2566" spans="1:5" ht="11.25" outlineLevel="1">
      <c r="A2566" s="27" t="s">
        <v>1958</v>
      </c>
      <c r="B2566" s="16" t="s">
        <v>181</v>
      </c>
      <c r="C2566" s="14"/>
      <c r="D2566" s="2">
        <v>43478.26086956522</v>
      </c>
      <c r="E2566" s="2">
        <f t="shared" si="63"/>
        <v>0</v>
      </c>
    </row>
    <row r="2567" spans="1:5" ht="11.25" outlineLevel="1">
      <c r="A2567" s="27" t="s">
        <v>1959</v>
      </c>
      <c r="B2567" s="16" t="s">
        <v>54</v>
      </c>
      <c r="C2567" s="14">
        <v>100</v>
      </c>
      <c r="D2567" s="2">
        <v>130434.78260869566</v>
      </c>
      <c r="E2567" s="2">
        <f t="shared" si="63"/>
        <v>14608695.652173916</v>
      </c>
    </row>
    <row r="2568" spans="1:5" ht="22.5" outlineLevel="1">
      <c r="A2568" s="27" t="s">
        <v>1960</v>
      </c>
      <c r="B2568" s="16" t="s">
        <v>67</v>
      </c>
      <c r="C2568" s="14"/>
      <c r="D2568" s="2">
        <v>52173.913043478264</v>
      </c>
      <c r="E2568" s="2">
        <f t="shared" si="63"/>
        <v>0</v>
      </c>
    </row>
    <row r="2569" spans="1:5" ht="11.25" outlineLevel="1">
      <c r="A2569" s="27" t="s">
        <v>1938</v>
      </c>
      <c r="B2569" s="16" t="s">
        <v>181</v>
      </c>
      <c r="C2569" s="14"/>
      <c r="D2569" s="2">
        <v>147826.08695652176</v>
      </c>
      <c r="E2569" s="2">
        <f t="shared" si="63"/>
        <v>0</v>
      </c>
    </row>
    <row r="2570" spans="1:5" ht="11.25" outlineLevel="1">
      <c r="A2570" s="27" t="s">
        <v>1961</v>
      </c>
      <c r="B2570" s="16" t="s">
        <v>181</v>
      </c>
      <c r="C2570" s="14"/>
      <c r="D2570" s="2">
        <v>30434.782608695656</v>
      </c>
      <c r="E2570" s="2">
        <f t="shared" si="63"/>
        <v>0</v>
      </c>
    </row>
    <row r="2571" spans="1:5" ht="11.25" outlineLevel="1">
      <c r="A2571" s="27" t="s">
        <v>1962</v>
      </c>
      <c r="B2571" s="16" t="s">
        <v>54</v>
      </c>
      <c r="C2571" s="14"/>
      <c r="D2571" s="2">
        <v>56521.739130434784</v>
      </c>
      <c r="E2571" s="2">
        <f t="shared" si="63"/>
        <v>0</v>
      </c>
    </row>
    <row r="2572" spans="1:5" ht="11.25" outlineLevel="1">
      <c r="A2572" s="27" t="s">
        <v>1935</v>
      </c>
      <c r="B2572" s="16" t="s">
        <v>181</v>
      </c>
      <c r="C2572" s="14">
        <v>150</v>
      </c>
      <c r="D2572" s="2">
        <v>95652.173913045</v>
      </c>
      <c r="E2572" s="2">
        <f t="shared" si="63"/>
        <v>16069565.217391562</v>
      </c>
    </row>
    <row r="2573" spans="1:5" ht="11.25" outlineLevel="1">
      <c r="A2573" s="27" t="s">
        <v>1963</v>
      </c>
      <c r="B2573" s="16" t="s">
        <v>181</v>
      </c>
      <c r="C2573" s="14"/>
      <c r="D2573" s="2">
        <v>19826.08695652174</v>
      </c>
      <c r="E2573" s="2">
        <f t="shared" si="63"/>
        <v>0</v>
      </c>
    </row>
    <row r="2574" spans="1:5" ht="11.25" outlineLevel="1">
      <c r="A2574" s="27" t="s">
        <v>1964</v>
      </c>
      <c r="B2574" s="16" t="s">
        <v>181</v>
      </c>
      <c r="C2574" s="14">
        <v>100</v>
      </c>
      <c r="D2574" s="2">
        <v>117391.3043478261</v>
      </c>
      <c r="E2574" s="2">
        <f t="shared" si="63"/>
        <v>13147826.086956523</v>
      </c>
    </row>
    <row r="2575" spans="1:5" ht="11.25" outlineLevel="1">
      <c r="A2575" s="27" t="s">
        <v>1965</v>
      </c>
      <c r="B2575" s="16" t="s">
        <v>181</v>
      </c>
      <c r="C2575" s="14"/>
      <c r="D2575" s="2">
        <v>104347.82608695653</v>
      </c>
      <c r="E2575" s="2">
        <f t="shared" si="63"/>
        <v>0</v>
      </c>
    </row>
    <row r="2576" spans="1:5" ht="11.25" outlineLevel="1">
      <c r="A2576" s="27" t="s">
        <v>1966</v>
      </c>
      <c r="B2576" s="16" t="s">
        <v>181</v>
      </c>
      <c r="C2576" s="14">
        <v>300</v>
      </c>
      <c r="D2576" s="2">
        <v>21739.13043478261</v>
      </c>
      <c r="E2576" s="2">
        <f t="shared" si="63"/>
        <v>7304347.826086958</v>
      </c>
    </row>
    <row r="2577" spans="1:5" ht="11.25" outlineLevel="1">
      <c r="A2577" s="27" t="s">
        <v>1937</v>
      </c>
      <c r="B2577" s="16" t="s">
        <v>181</v>
      </c>
      <c r="C2577" s="14"/>
      <c r="D2577" s="2">
        <v>365217.39130434784</v>
      </c>
      <c r="E2577" s="2">
        <f t="shared" si="63"/>
        <v>0</v>
      </c>
    </row>
    <row r="2578" spans="1:5" ht="11.25" outlineLevel="1">
      <c r="A2578" s="27" t="s">
        <v>1967</v>
      </c>
      <c r="B2578" s="16" t="s">
        <v>181</v>
      </c>
      <c r="C2578" s="14">
        <v>300</v>
      </c>
      <c r="D2578" s="2">
        <v>34782.608695652176</v>
      </c>
      <c r="E2578" s="2">
        <f t="shared" si="63"/>
        <v>11686956.52173913</v>
      </c>
    </row>
    <row r="2579" spans="1:5" ht="11.25" outlineLevel="1">
      <c r="A2579" s="27" t="s">
        <v>1968</v>
      </c>
      <c r="B2579" s="16" t="s">
        <v>181</v>
      </c>
      <c r="C2579" s="14">
        <v>100</v>
      </c>
      <c r="D2579" s="2">
        <v>52173.913043478264</v>
      </c>
      <c r="E2579" s="2">
        <f t="shared" si="63"/>
        <v>5843478.260869565</v>
      </c>
    </row>
    <row r="2580" spans="1:5" ht="11.25" outlineLevel="1">
      <c r="A2580" s="27" t="s">
        <v>1969</v>
      </c>
      <c r="B2580" s="16" t="s">
        <v>181</v>
      </c>
      <c r="C2580" s="14">
        <v>50</v>
      </c>
      <c r="D2580" s="2">
        <v>139130.4347826087</v>
      </c>
      <c r="E2580" s="2">
        <f t="shared" si="63"/>
        <v>7791304.347826089</v>
      </c>
    </row>
    <row r="2581" spans="1:5" ht="11.25" outlineLevel="1">
      <c r="A2581" s="27" t="s">
        <v>1970</v>
      </c>
      <c r="B2581" s="16" t="s">
        <v>104</v>
      </c>
      <c r="C2581" s="14"/>
      <c r="D2581" s="2">
        <v>5217.391304347827</v>
      </c>
      <c r="E2581" s="2">
        <f t="shared" si="63"/>
        <v>0</v>
      </c>
    </row>
    <row r="2582" spans="1:5" ht="11.25" outlineLevel="1">
      <c r="A2582" s="27" t="s">
        <v>1971</v>
      </c>
      <c r="B2582" s="16" t="s">
        <v>181</v>
      </c>
      <c r="C2582" s="14"/>
      <c r="D2582" s="2">
        <v>139130.4347826087</v>
      </c>
      <c r="E2582" s="2">
        <f t="shared" si="63"/>
        <v>0</v>
      </c>
    </row>
    <row r="2583" spans="1:5" ht="11.25" outlineLevel="1">
      <c r="A2583" s="27" t="s">
        <v>1972</v>
      </c>
      <c r="B2583" s="16" t="s">
        <v>181</v>
      </c>
      <c r="C2583" s="14"/>
      <c r="D2583" s="2">
        <v>130434.78260869566</v>
      </c>
      <c r="E2583" s="2">
        <f t="shared" si="63"/>
        <v>0</v>
      </c>
    </row>
    <row r="2584" spans="1:5" ht="11.25" outlineLevel="1">
      <c r="A2584" s="27" t="s">
        <v>1955</v>
      </c>
      <c r="B2584" s="16" t="s">
        <v>181</v>
      </c>
      <c r="C2584" s="14"/>
      <c r="D2584" s="2">
        <v>78260.86956521739</v>
      </c>
      <c r="E2584" s="2">
        <f t="shared" si="63"/>
        <v>0</v>
      </c>
    </row>
    <row r="2585" spans="1:5" ht="11.25" outlineLevel="1">
      <c r="A2585" s="27" t="s">
        <v>1973</v>
      </c>
      <c r="B2585" s="16" t="s">
        <v>181</v>
      </c>
      <c r="C2585" s="14">
        <v>200</v>
      </c>
      <c r="D2585" s="2">
        <v>39130.434782608696</v>
      </c>
      <c r="E2585" s="2">
        <f t="shared" si="63"/>
        <v>8765217.39130435</v>
      </c>
    </row>
    <row r="2586" spans="1:5" ht="11.25" outlineLevel="1">
      <c r="A2586" s="27" t="s">
        <v>1974</v>
      </c>
      <c r="B2586" s="16" t="s">
        <v>181</v>
      </c>
      <c r="C2586" s="14"/>
      <c r="D2586" s="2">
        <v>95652.173913045</v>
      </c>
      <c r="E2586" s="2">
        <f t="shared" si="63"/>
        <v>0</v>
      </c>
    </row>
    <row r="2587" spans="1:5" ht="11.25" outlineLevel="1">
      <c r="A2587" s="27" t="s">
        <v>1952</v>
      </c>
      <c r="B2587" s="16" t="s">
        <v>181</v>
      </c>
      <c r="C2587" s="14"/>
      <c r="D2587" s="2">
        <v>191304.34782608697</v>
      </c>
      <c r="E2587" s="2">
        <f t="shared" si="63"/>
        <v>0</v>
      </c>
    </row>
    <row r="2588" spans="1:5" ht="11.25" outlineLevel="1">
      <c r="A2588" s="27" t="s">
        <v>1938</v>
      </c>
      <c r="B2588" s="16" t="s">
        <v>181</v>
      </c>
      <c r="C2588" s="14"/>
      <c r="D2588" s="2">
        <v>147826.08695652176</v>
      </c>
      <c r="E2588" s="2">
        <f t="shared" si="63"/>
        <v>0</v>
      </c>
    </row>
    <row r="2589" spans="1:5" ht="11.25" outlineLevel="1">
      <c r="A2589" s="27" t="s">
        <v>1975</v>
      </c>
      <c r="B2589" s="16" t="s">
        <v>1927</v>
      </c>
      <c r="C2589" s="14">
        <v>100</v>
      </c>
      <c r="D2589" s="2">
        <v>173913.0434782609</v>
      </c>
      <c r="E2589" s="2">
        <f t="shared" si="63"/>
        <v>19478260.869565222</v>
      </c>
    </row>
    <row r="2590" spans="1:5" ht="11.25" outlineLevel="1">
      <c r="A2590" s="27" t="s">
        <v>1967</v>
      </c>
      <c r="B2590" s="16" t="s">
        <v>181</v>
      </c>
      <c r="C2590" s="14"/>
      <c r="D2590" s="2">
        <v>34782.608695652176</v>
      </c>
      <c r="E2590" s="2">
        <f t="shared" si="63"/>
        <v>0</v>
      </c>
    </row>
    <row r="2591" spans="1:5" ht="11.25" outlineLevel="1">
      <c r="A2591" s="27" t="s">
        <v>1976</v>
      </c>
      <c r="B2591" s="16" t="s">
        <v>181</v>
      </c>
      <c r="C2591" s="14">
        <v>700</v>
      </c>
      <c r="D2591" s="2">
        <v>21739.13043478261</v>
      </c>
      <c r="E2591" s="2">
        <f t="shared" si="63"/>
        <v>17043478.26086957</v>
      </c>
    </row>
    <row r="2592" spans="1:5" ht="11.25" outlineLevel="1">
      <c r="A2592" s="27" t="s">
        <v>1977</v>
      </c>
      <c r="B2592" s="16" t="s">
        <v>54</v>
      </c>
      <c r="C2592" s="14">
        <v>50</v>
      </c>
      <c r="D2592" s="2">
        <v>130434.78260869566</v>
      </c>
      <c r="E2592" s="2">
        <f t="shared" si="63"/>
        <v>7304347.826086958</v>
      </c>
    </row>
    <row r="2593" spans="1:5" ht="11.25" outlineLevel="1">
      <c r="A2593" s="27" t="s">
        <v>1938</v>
      </c>
      <c r="B2593" s="16" t="s">
        <v>181</v>
      </c>
      <c r="C2593" s="14"/>
      <c r="D2593" s="2">
        <v>147826.08695652176</v>
      </c>
      <c r="E2593" s="2">
        <f t="shared" si="63"/>
        <v>0</v>
      </c>
    </row>
    <row r="2594" spans="1:5" ht="11.25" outlineLevel="1">
      <c r="A2594" s="27" t="s">
        <v>1916</v>
      </c>
      <c r="B2594" s="16" t="s">
        <v>181</v>
      </c>
      <c r="C2594" s="14"/>
      <c r="D2594" s="2">
        <v>269565.2173913044</v>
      </c>
      <c r="E2594" s="2">
        <f t="shared" si="63"/>
        <v>0</v>
      </c>
    </row>
    <row r="2595" spans="1:5" ht="11.25" outlineLevel="1">
      <c r="A2595" s="27" t="s">
        <v>1978</v>
      </c>
      <c r="B2595" s="16" t="s">
        <v>181</v>
      </c>
      <c r="C2595" s="14"/>
      <c r="D2595" s="2">
        <v>78260.86956521739</v>
      </c>
      <c r="E2595" s="2">
        <f t="shared" si="63"/>
        <v>0</v>
      </c>
    </row>
    <row r="2596" spans="1:5" ht="11.25" outlineLevel="1">
      <c r="A2596" s="27" t="s">
        <v>1979</v>
      </c>
      <c r="B2596" s="16" t="s">
        <v>181</v>
      </c>
      <c r="C2596" s="14"/>
      <c r="D2596" s="2">
        <v>260869.56521739133</v>
      </c>
      <c r="E2596" s="2">
        <f t="shared" si="63"/>
        <v>0</v>
      </c>
    </row>
    <row r="2597" spans="1:5" ht="11.25" outlineLevel="1">
      <c r="A2597" s="27" t="s">
        <v>1980</v>
      </c>
      <c r="B2597" s="16" t="s">
        <v>181</v>
      </c>
      <c r="C2597" s="14">
        <v>250</v>
      </c>
      <c r="D2597" s="2">
        <v>60869.56521739131</v>
      </c>
      <c r="E2597" s="2">
        <f t="shared" si="63"/>
        <v>17043478.26086957</v>
      </c>
    </row>
    <row r="2598" spans="1:5" ht="11.25" outlineLevel="1">
      <c r="A2598" s="27" t="s">
        <v>1928</v>
      </c>
      <c r="B2598" s="16" t="s">
        <v>181</v>
      </c>
      <c r="C2598" s="14"/>
      <c r="D2598" s="2">
        <v>30434.782608695656</v>
      </c>
      <c r="E2598" s="2">
        <f t="shared" si="63"/>
        <v>0</v>
      </c>
    </row>
    <row r="2599" spans="1:5" ht="11.25" outlineLevel="1">
      <c r="A2599" s="27" t="s">
        <v>1981</v>
      </c>
      <c r="B2599" s="16" t="s">
        <v>181</v>
      </c>
      <c r="C2599" s="14"/>
      <c r="D2599" s="2">
        <v>60869.56521739131</v>
      </c>
      <c r="E2599" s="2">
        <f t="shared" si="63"/>
        <v>0</v>
      </c>
    </row>
    <row r="2600" spans="1:5" ht="11.25" outlineLevel="1">
      <c r="A2600" s="27" t="s">
        <v>1934</v>
      </c>
      <c r="B2600" s="16" t="s">
        <v>181</v>
      </c>
      <c r="C2600" s="14"/>
      <c r="D2600" s="2">
        <v>60869.56521739131</v>
      </c>
      <c r="E2600" s="2">
        <f t="shared" si="63"/>
        <v>0</v>
      </c>
    </row>
    <row r="2601" spans="1:5" ht="11.25" outlineLevel="1">
      <c r="A2601" s="27" t="s">
        <v>1982</v>
      </c>
      <c r="B2601" s="16" t="s">
        <v>181</v>
      </c>
      <c r="C2601" s="14"/>
      <c r="D2601" s="2">
        <v>121739.13043478262</v>
      </c>
      <c r="E2601" s="2">
        <f t="shared" si="63"/>
        <v>0</v>
      </c>
    </row>
    <row r="2602" spans="1:5" ht="11.25" outlineLevel="1">
      <c r="A2602" s="27" t="s">
        <v>1983</v>
      </c>
      <c r="B2602" s="16" t="s">
        <v>181</v>
      </c>
      <c r="C2602" s="14"/>
      <c r="D2602" s="2">
        <v>756521.73913045</v>
      </c>
      <c r="E2602" s="2">
        <f t="shared" si="63"/>
        <v>0</v>
      </c>
    </row>
    <row r="2603" spans="1:5" ht="11.25" outlineLevel="1">
      <c r="A2603" s="27" t="s">
        <v>1984</v>
      </c>
      <c r="B2603" s="16" t="s">
        <v>181</v>
      </c>
      <c r="C2603" s="14"/>
      <c r="D2603" s="2">
        <v>14956.521739130436</v>
      </c>
      <c r="E2603" s="2">
        <f t="shared" si="63"/>
        <v>0</v>
      </c>
    </row>
    <row r="2604" spans="1:5" ht="11.25" outlineLevel="1">
      <c r="A2604" s="27" t="s">
        <v>1938</v>
      </c>
      <c r="B2604" s="16" t="s">
        <v>181</v>
      </c>
      <c r="C2604" s="14"/>
      <c r="D2604" s="2">
        <v>147826.08695652176</v>
      </c>
      <c r="E2604" s="2">
        <f t="shared" si="63"/>
        <v>0</v>
      </c>
    </row>
    <row r="2605" spans="1:5" ht="11.25" outlineLevel="1">
      <c r="A2605" s="27" t="s">
        <v>1964</v>
      </c>
      <c r="B2605" s="16" t="s">
        <v>181</v>
      </c>
      <c r="C2605" s="14"/>
      <c r="D2605" s="2">
        <v>117391.3043478261</v>
      </c>
      <c r="E2605" s="2">
        <f t="shared" si="63"/>
        <v>0</v>
      </c>
    </row>
    <row r="2606" spans="1:5" ht="11.25" outlineLevel="1">
      <c r="A2606" s="27" t="s">
        <v>1965</v>
      </c>
      <c r="B2606" s="16" t="s">
        <v>181</v>
      </c>
      <c r="C2606" s="14"/>
      <c r="D2606" s="2">
        <v>104347.82608695653</v>
      </c>
      <c r="E2606" s="2">
        <f t="shared" si="63"/>
        <v>0</v>
      </c>
    </row>
    <row r="2607" spans="1:5" ht="11.25" outlineLevel="1">
      <c r="A2607" s="27" t="s">
        <v>1921</v>
      </c>
      <c r="B2607" s="16" t="s">
        <v>181</v>
      </c>
      <c r="C2607" s="14"/>
      <c r="D2607" s="2">
        <v>291304.347826087</v>
      </c>
      <c r="E2607" s="2">
        <f t="shared" si="63"/>
        <v>0</v>
      </c>
    </row>
    <row r="2608" spans="1:5" ht="11.25" outlineLevel="1">
      <c r="A2608" s="27" t="s">
        <v>1985</v>
      </c>
      <c r="B2608" s="16" t="s">
        <v>104</v>
      </c>
      <c r="C2608" s="14"/>
      <c r="D2608" s="2">
        <v>143478.26086956522</v>
      </c>
      <c r="E2608" s="2">
        <f t="shared" si="63"/>
        <v>0</v>
      </c>
    </row>
    <row r="2609" spans="1:5" ht="11.25" outlineLevel="1">
      <c r="A2609" s="27" t="s">
        <v>1952</v>
      </c>
      <c r="B2609" s="16" t="s">
        <v>181</v>
      </c>
      <c r="C2609" s="14"/>
      <c r="D2609" s="2">
        <v>191304.34782608697</v>
      </c>
      <c r="E2609" s="2">
        <f t="shared" si="63"/>
        <v>0</v>
      </c>
    </row>
    <row r="2610" spans="1:5" ht="11.25" outlineLevel="1">
      <c r="A2610" s="27" t="s">
        <v>1986</v>
      </c>
      <c r="B2610" s="16" t="s">
        <v>181</v>
      </c>
      <c r="C2610" s="14"/>
      <c r="D2610" s="2">
        <v>191304.34782608697</v>
      </c>
      <c r="E2610" s="2">
        <f t="shared" si="63"/>
        <v>0</v>
      </c>
    </row>
    <row r="2611" spans="1:5" ht="11.25" outlineLevel="1">
      <c r="A2611" s="27" t="s">
        <v>1987</v>
      </c>
      <c r="B2611" s="16" t="s">
        <v>54</v>
      </c>
      <c r="C2611" s="14"/>
      <c r="D2611" s="2">
        <v>186956.52173913046</v>
      </c>
      <c r="E2611" s="2">
        <f t="shared" si="63"/>
        <v>0</v>
      </c>
    </row>
    <row r="2612" spans="1:5" ht="11.25" outlineLevel="1">
      <c r="A2612" s="27" t="s">
        <v>1939</v>
      </c>
      <c r="B2612" s="16" t="s">
        <v>181</v>
      </c>
      <c r="C2612" s="14"/>
      <c r="D2612" s="2">
        <v>43478.26086956522</v>
      </c>
      <c r="E2612" s="2">
        <f t="shared" si="63"/>
        <v>0</v>
      </c>
    </row>
    <row r="2613" spans="1:5" ht="11.25" outlineLevel="1">
      <c r="A2613" s="27" t="s">
        <v>1988</v>
      </c>
      <c r="B2613" s="16" t="s">
        <v>181</v>
      </c>
      <c r="C2613" s="14"/>
      <c r="D2613" s="2">
        <v>182608.69565217392</v>
      </c>
      <c r="E2613" s="2">
        <f t="shared" si="63"/>
        <v>0</v>
      </c>
    </row>
    <row r="2614" spans="1:5" ht="11.25" outlineLevel="1">
      <c r="A2614" s="27" t="s">
        <v>1916</v>
      </c>
      <c r="B2614" s="16" t="s">
        <v>181</v>
      </c>
      <c r="C2614" s="14"/>
      <c r="D2614" s="2">
        <v>269565.2173913044</v>
      </c>
      <c r="E2614" s="2">
        <f t="shared" si="63"/>
        <v>0</v>
      </c>
    </row>
    <row r="2615" spans="1:5" ht="11.25" outlineLevel="1">
      <c r="A2615" s="27" t="s">
        <v>1916</v>
      </c>
      <c r="B2615" s="16" t="s">
        <v>181</v>
      </c>
      <c r="C2615" s="14"/>
      <c r="D2615" s="2">
        <v>269565.2173913044</v>
      </c>
      <c r="E2615" s="2">
        <f t="shared" si="63"/>
        <v>0</v>
      </c>
    </row>
    <row r="2616" spans="1:5" ht="11.25" outlineLevel="1">
      <c r="A2616" s="27" t="s">
        <v>1989</v>
      </c>
      <c r="B2616" s="16" t="s">
        <v>181</v>
      </c>
      <c r="C2616" s="14"/>
      <c r="D2616" s="2">
        <v>26086.956521739132</v>
      </c>
      <c r="E2616" s="2">
        <f t="shared" si="63"/>
        <v>0</v>
      </c>
    </row>
    <row r="2617" spans="1:5" ht="11.25" outlineLevel="1">
      <c r="A2617" s="27" t="s">
        <v>1990</v>
      </c>
      <c r="B2617" s="16" t="s">
        <v>58</v>
      </c>
      <c r="C2617" s="14"/>
      <c r="D2617" s="2">
        <v>26086.956521739132</v>
      </c>
      <c r="E2617" s="2">
        <f t="shared" si="63"/>
        <v>0</v>
      </c>
    </row>
    <row r="2618" spans="1:5" ht="11.25" outlineLevel="1">
      <c r="A2618" s="27" t="s">
        <v>1991</v>
      </c>
      <c r="B2618" s="16" t="s">
        <v>181</v>
      </c>
      <c r="C2618" s="14"/>
      <c r="D2618" s="2">
        <v>65217.39130434783</v>
      </c>
      <c r="E2618" s="2">
        <f t="shared" si="63"/>
        <v>0</v>
      </c>
    </row>
    <row r="2619" spans="1:5" ht="22.5" outlineLevel="1">
      <c r="A2619" s="27" t="s">
        <v>1992</v>
      </c>
      <c r="B2619" s="16" t="s">
        <v>58</v>
      </c>
      <c r="C2619" s="14"/>
      <c r="D2619" s="2">
        <v>26086956.521739133</v>
      </c>
      <c r="E2619" s="2">
        <f t="shared" si="63"/>
        <v>0</v>
      </c>
    </row>
    <row r="2620" spans="1:5" ht="11.25" outlineLevel="1">
      <c r="A2620" s="27" t="s">
        <v>1993</v>
      </c>
      <c r="B2620" s="16" t="s">
        <v>104</v>
      </c>
      <c r="C2620" s="14"/>
      <c r="D2620" s="2">
        <v>98086.95652173914</v>
      </c>
      <c r="E2620" s="2">
        <f t="shared" si="63"/>
        <v>0</v>
      </c>
    </row>
    <row r="2621" spans="1:5" ht="11.25" outlineLevel="1">
      <c r="A2621" s="27" t="s">
        <v>1994</v>
      </c>
      <c r="B2621" s="16" t="s">
        <v>181</v>
      </c>
      <c r="C2621" s="14"/>
      <c r="D2621" s="2">
        <v>48000.00000000001</v>
      </c>
      <c r="E2621" s="2">
        <f t="shared" si="63"/>
        <v>0</v>
      </c>
    </row>
    <row r="2622" spans="1:5" ht="11.25" outlineLevel="1">
      <c r="A2622" s="27" t="s">
        <v>1995</v>
      </c>
      <c r="B2622" s="16" t="s">
        <v>181</v>
      </c>
      <c r="C2622" s="14"/>
      <c r="D2622" s="2">
        <v>30434.782608695656</v>
      </c>
      <c r="E2622" s="2">
        <f t="shared" si="63"/>
        <v>0</v>
      </c>
    </row>
    <row r="2623" spans="1:5" ht="11.25" outlineLevel="1">
      <c r="A2623" s="27" t="s">
        <v>1982</v>
      </c>
      <c r="B2623" s="16" t="s">
        <v>181</v>
      </c>
      <c r="C2623" s="14"/>
      <c r="D2623" s="2">
        <v>121739.13043478262</v>
      </c>
      <c r="E2623" s="2">
        <f t="shared" si="63"/>
        <v>0</v>
      </c>
    </row>
    <row r="2624" spans="1:5" ht="11.25" outlineLevel="1">
      <c r="A2624" s="27" t="s">
        <v>1980</v>
      </c>
      <c r="B2624" s="16" t="s">
        <v>181</v>
      </c>
      <c r="C2624" s="14"/>
      <c r="D2624" s="2">
        <v>60869.56521739131</v>
      </c>
      <c r="E2624" s="2">
        <f t="shared" si="63"/>
        <v>0</v>
      </c>
    </row>
    <row r="2625" spans="1:5" ht="11.25" outlineLevel="1">
      <c r="A2625" s="27" t="s">
        <v>1964</v>
      </c>
      <c r="B2625" s="16" t="s">
        <v>181</v>
      </c>
      <c r="C2625" s="14"/>
      <c r="D2625" s="2">
        <v>117391.3043478261</v>
      </c>
      <c r="E2625" s="2">
        <f t="shared" si="63"/>
        <v>0</v>
      </c>
    </row>
    <row r="2626" spans="1:5" ht="11.25" outlineLevel="1">
      <c r="A2626" s="27" t="s">
        <v>1955</v>
      </c>
      <c r="B2626" s="16" t="s">
        <v>181</v>
      </c>
      <c r="C2626" s="14"/>
      <c r="D2626" s="2">
        <v>78260.86956521739</v>
      </c>
      <c r="E2626" s="2">
        <f t="shared" si="63"/>
        <v>0</v>
      </c>
    </row>
    <row r="2627" spans="1:5" ht="11.25" outlineLevel="1">
      <c r="A2627" s="27" t="s">
        <v>1964</v>
      </c>
      <c r="B2627" s="16" t="s">
        <v>181</v>
      </c>
      <c r="C2627" s="14"/>
      <c r="D2627" s="2">
        <v>117391.3043478261</v>
      </c>
      <c r="E2627" s="2">
        <f aca="true" t="shared" si="64" ref="E2627:E2650">(C2627*D2627)*1.12</f>
        <v>0</v>
      </c>
    </row>
    <row r="2628" spans="1:5" ht="11.25" outlineLevel="1">
      <c r="A2628" s="27" t="s">
        <v>1964</v>
      </c>
      <c r="B2628" s="16" t="s">
        <v>181</v>
      </c>
      <c r="C2628" s="14"/>
      <c r="D2628" s="2">
        <v>117391.3043478261</v>
      </c>
      <c r="E2628" s="2">
        <f t="shared" si="64"/>
        <v>0</v>
      </c>
    </row>
    <row r="2629" spans="1:5" ht="11.25" outlineLevel="1">
      <c r="A2629" s="27" t="s">
        <v>1952</v>
      </c>
      <c r="B2629" s="16" t="s">
        <v>181</v>
      </c>
      <c r="C2629" s="14"/>
      <c r="D2629" s="2">
        <v>191304.34782608697</v>
      </c>
      <c r="E2629" s="2">
        <f t="shared" si="64"/>
        <v>0</v>
      </c>
    </row>
    <row r="2630" spans="1:5" ht="11.25" outlineLevel="1">
      <c r="A2630" s="27" t="s">
        <v>1996</v>
      </c>
      <c r="B2630" s="16" t="s">
        <v>54</v>
      </c>
      <c r="C2630" s="14">
        <v>50</v>
      </c>
      <c r="D2630" s="2">
        <v>130434.78260869566</v>
      </c>
      <c r="E2630" s="2">
        <f t="shared" si="64"/>
        <v>7304347.826086958</v>
      </c>
    </row>
    <row r="2631" spans="1:5" ht="11.25" outlineLevel="1">
      <c r="A2631" s="27" t="s">
        <v>1997</v>
      </c>
      <c r="B2631" s="16" t="s">
        <v>181</v>
      </c>
      <c r="C2631" s="14"/>
      <c r="D2631" s="2">
        <v>446086.9565217392</v>
      </c>
      <c r="E2631" s="2">
        <f t="shared" si="64"/>
        <v>0</v>
      </c>
    </row>
    <row r="2632" spans="1:5" ht="11.25" outlineLevel="1">
      <c r="A2632" s="27" t="s">
        <v>1938</v>
      </c>
      <c r="B2632" s="16" t="s">
        <v>181</v>
      </c>
      <c r="C2632" s="14"/>
      <c r="D2632" s="2">
        <v>147826.08695652176</v>
      </c>
      <c r="E2632" s="2">
        <f t="shared" si="64"/>
        <v>0</v>
      </c>
    </row>
    <row r="2633" spans="1:5" ht="11.25" outlineLevel="1">
      <c r="A2633" s="27" t="s">
        <v>1938</v>
      </c>
      <c r="B2633" s="16" t="s">
        <v>181</v>
      </c>
      <c r="C2633" s="14"/>
      <c r="D2633" s="2">
        <v>147826.08695652176</v>
      </c>
      <c r="E2633" s="2">
        <f t="shared" si="64"/>
        <v>0</v>
      </c>
    </row>
    <row r="2634" spans="1:5" ht="11.25" outlineLevel="1">
      <c r="A2634" s="27" t="s">
        <v>1925</v>
      </c>
      <c r="B2634" s="16" t="s">
        <v>181</v>
      </c>
      <c r="C2634" s="14"/>
      <c r="D2634" s="2">
        <v>43478.26086956522</v>
      </c>
      <c r="E2634" s="2">
        <f t="shared" si="64"/>
        <v>0</v>
      </c>
    </row>
    <row r="2635" spans="1:5" ht="11.25" outlineLevel="1">
      <c r="A2635" s="27" t="s">
        <v>1998</v>
      </c>
      <c r="B2635" s="16" t="s">
        <v>181</v>
      </c>
      <c r="C2635" s="14"/>
      <c r="D2635" s="2">
        <v>21739.13043478261</v>
      </c>
      <c r="E2635" s="2">
        <f t="shared" si="64"/>
        <v>0</v>
      </c>
    </row>
    <row r="2636" spans="1:5" ht="11.25" outlineLevel="1">
      <c r="A2636" s="27" t="s">
        <v>1925</v>
      </c>
      <c r="B2636" s="16" t="s">
        <v>181</v>
      </c>
      <c r="C2636" s="14"/>
      <c r="D2636" s="2">
        <v>43478.26086956522</v>
      </c>
      <c r="E2636" s="2">
        <f t="shared" si="64"/>
        <v>0</v>
      </c>
    </row>
    <row r="2637" spans="1:5" ht="11.25" outlineLevel="1">
      <c r="A2637" s="27" t="s">
        <v>1976</v>
      </c>
      <c r="B2637" s="16" t="s">
        <v>181</v>
      </c>
      <c r="C2637" s="14">
        <v>500</v>
      </c>
      <c r="D2637" s="2">
        <v>21739.13043478261</v>
      </c>
      <c r="E2637" s="2">
        <f t="shared" si="64"/>
        <v>12173913.043478265</v>
      </c>
    </row>
    <row r="2638" spans="1:5" ht="11.25" outlineLevel="1">
      <c r="A2638" s="27" t="s">
        <v>1939</v>
      </c>
      <c r="B2638" s="16" t="s">
        <v>181</v>
      </c>
      <c r="C2638" s="14"/>
      <c r="D2638" s="2">
        <v>43478.26086956522</v>
      </c>
      <c r="E2638" s="2">
        <f t="shared" si="64"/>
        <v>0</v>
      </c>
    </row>
    <row r="2639" spans="1:5" ht="11.25" outlineLevel="1">
      <c r="A2639" s="27" t="s">
        <v>1999</v>
      </c>
      <c r="B2639" s="16" t="s">
        <v>181</v>
      </c>
      <c r="C2639" s="14">
        <v>1000</v>
      </c>
      <c r="D2639" s="2">
        <v>10434.782608695654</v>
      </c>
      <c r="E2639" s="2">
        <f t="shared" si="64"/>
        <v>11686956.521739135</v>
      </c>
    </row>
    <row r="2640" spans="1:5" ht="11.25" outlineLevel="1">
      <c r="A2640" s="27" t="s">
        <v>1971</v>
      </c>
      <c r="B2640" s="16" t="s">
        <v>181</v>
      </c>
      <c r="C2640" s="14"/>
      <c r="D2640" s="2">
        <v>139130.4347826087</v>
      </c>
      <c r="E2640" s="2">
        <f t="shared" si="64"/>
        <v>0</v>
      </c>
    </row>
    <row r="2641" spans="1:5" ht="11.25" outlineLevel="1">
      <c r="A2641" s="27" t="s">
        <v>2000</v>
      </c>
      <c r="B2641" s="16" t="s">
        <v>181</v>
      </c>
      <c r="C2641" s="14">
        <v>200</v>
      </c>
      <c r="D2641" s="2">
        <v>26086.956521739132</v>
      </c>
      <c r="E2641" s="2">
        <f t="shared" si="64"/>
        <v>5843478.260869565</v>
      </c>
    </row>
    <row r="2642" spans="1:5" s="4" customFormat="1" ht="11.25">
      <c r="A2642" s="28" t="s">
        <v>2001</v>
      </c>
      <c r="B2642" s="10"/>
      <c r="C2642" s="10"/>
      <c r="D2642" s="10"/>
      <c r="E2642" s="1">
        <f>SUM(E2643:E2662)</f>
        <v>2127216000</v>
      </c>
    </row>
    <row r="2643" spans="1:5" ht="22.5" outlineLevel="1">
      <c r="A2643" s="27" t="s">
        <v>2002</v>
      </c>
      <c r="B2643" s="16" t="s">
        <v>58</v>
      </c>
      <c r="C2643" s="14">
        <v>100</v>
      </c>
      <c r="D2643" s="2">
        <v>6700000</v>
      </c>
      <c r="E2643" s="2">
        <f t="shared" si="64"/>
        <v>750400000.0000001</v>
      </c>
    </row>
    <row r="2644" spans="1:5" ht="22.5" outlineLevel="1">
      <c r="A2644" s="27" t="s">
        <v>2003</v>
      </c>
      <c r="B2644" s="16" t="s">
        <v>58</v>
      </c>
      <c r="C2644" s="14">
        <v>15</v>
      </c>
      <c r="D2644" s="2">
        <v>2000000</v>
      </c>
      <c r="E2644" s="2">
        <f t="shared" si="64"/>
        <v>33600000</v>
      </c>
    </row>
    <row r="2645" spans="1:5" ht="11.25" outlineLevel="1">
      <c r="A2645" s="27" t="s">
        <v>2004</v>
      </c>
      <c r="B2645" s="16" t="s">
        <v>58</v>
      </c>
      <c r="C2645" s="14">
        <v>3</v>
      </c>
      <c r="D2645" s="2">
        <v>170000000</v>
      </c>
      <c r="E2645" s="2">
        <f t="shared" si="64"/>
        <v>571200000</v>
      </c>
    </row>
    <row r="2646" spans="1:5" ht="11.25" outlineLevel="1">
      <c r="A2646" s="27" t="s">
        <v>2005</v>
      </c>
      <c r="B2646" s="16" t="s">
        <v>58</v>
      </c>
      <c r="C2646" s="14">
        <v>16</v>
      </c>
      <c r="D2646" s="2">
        <v>10100000</v>
      </c>
      <c r="E2646" s="2">
        <f t="shared" si="64"/>
        <v>180992000.00000003</v>
      </c>
    </row>
    <row r="2647" spans="1:5" ht="11.25" outlineLevel="1">
      <c r="A2647" s="27" t="s">
        <v>2006</v>
      </c>
      <c r="B2647" s="16" t="s">
        <v>58</v>
      </c>
      <c r="C2647" s="14">
        <v>20</v>
      </c>
      <c r="D2647" s="2">
        <v>4000000</v>
      </c>
      <c r="E2647" s="2">
        <f t="shared" si="64"/>
        <v>89600000.00000001</v>
      </c>
    </row>
    <row r="2648" spans="1:5" ht="11.25" outlineLevel="1">
      <c r="A2648" s="27" t="s">
        <v>2007</v>
      </c>
      <c r="B2648" s="16" t="s">
        <v>67</v>
      </c>
      <c r="C2648" s="14">
        <v>3</v>
      </c>
      <c r="D2648" s="2">
        <v>22000000</v>
      </c>
      <c r="E2648" s="2">
        <f t="shared" si="64"/>
        <v>73920000</v>
      </c>
    </row>
    <row r="2649" spans="1:5" ht="22.5" outlineLevel="1">
      <c r="A2649" s="27" t="s">
        <v>2009</v>
      </c>
      <c r="B2649" s="16" t="s">
        <v>58</v>
      </c>
      <c r="C2649" s="14">
        <v>100</v>
      </c>
      <c r="D2649" s="2">
        <v>100000</v>
      </c>
      <c r="E2649" s="2">
        <f t="shared" si="64"/>
        <v>11200000.000000002</v>
      </c>
    </row>
    <row r="2650" spans="1:5" ht="22.5" outlineLevel="1">
      <c r="A2650" s="27" t="s">
        <v>2010</v>
      </c>
      <c r="B2650" s="16" t="s">
        <v>58</v>
      </c>
      <c r="C2650" s="14">
        <v>100</v>
      </c>
      <c r="D2650" s="2">
        <v>500000</v>
      </c>
      <c r="E2650" s="2">
        <f t="shared" si="64"/>
        <v>56000000.00000001</v>
      </c>
    </row>
    <row r="2651" spans="1:5" ht="11.25" outlineLevel="1">
      <c r="A2651" s="27" t="s">
        <v>2011</v>
      </c>
      <c r="B2651" s="16" t="s">
        <v>58</v>
      </c>
      <c r="C2651" s="14">
        <v>9</v>
      </c>
      <c r="D2651" s="2">
        <v>4500000</v>
      </c>
      <c r="E2651" s="2">
        <f aca="true" t="shared" si="65" ref="E2651:E2669">(C2651*D2651)*1.12</f>
        <v>45360000.00000001</v>
      </c>
    </row>
    <row r="2652" spans="1:5" ht="11.25" outlineLevel="1">
      <c r="A2652" s="27" t="s">
        <v>2012</v>
      </c>
      <c r="B2652" s="16" t="s">
        <v>58</v>
      </c>
      <c r="C2652" s="14">
        <v>2</v>
      </c>
      <c r="D2652" s="2">
        <v>20000000</v>
      </c>
      <c r="E2652" s="2">
        <f t="shared" si="65"/>
        <v>44800000.00000001</v>
      </c>
    </row>
    <row r="2653" spans="1:5" ht="11.25" outlineLevel="1">
      <c r="A2653" s="27" t="s">
        <v>2013</v>
      </c>
      <c r="B2653" s="16" t="s">
        <v>67</v>
      </c>
      <c r="C2653" s="14">
        <v>4</v>
      </c>
      <c r="D2653" s="2">
        <v>10000000</v>
      </c>
      <c r="E2653" s="2">
        <f t="shared" si="65"/>
        <v>44800000.00000001</v>
      </c>
    </row>
    <row r="2654" spans="1:5" ht="11.25" outlineLevel="1">
      <c r="A2654" s="27" t="s">
        <v>2014</v>
      </c>
      <c r="B2654" s="16" t="s">
        <v>67</v>
      </c>
      <c r="C2654" s="14">
        <v>8</v>
      </c>
      <c r="D2654" s="2">
        <v>5000000</v>
      </c>
      <c r="E2654" s="2">
        <f t="shared" si="65"/>
        <v>44800000.00000001</v>
      </c>
    </row>
    <row r="2655" spans="1:5" ht="11.25" outlineLevel="1">
      <c r="A2655" s="27" t="s">
        <v>2015</v>
      </c>
      <c r="B2655" s="16" t="s">
        <v>67</v>
      </c>
      <c r="C2655" s="14">
        <v>8</v>
      </c>
      <c r="D2655" s="2">
        <v>4500000</v>
      </c>
      <c r="E2655" s="2">
        <f t="shared" si="65"/>
        <v>40320000.00000001</v>
      </c>
    </row>
    <row r="2656" spans="1:5" ht="11.25" outlineLevel="1">
      <c r="A2656" s="27" t="s">
        <v>2016</v>
      </c>
      <c r="B2656" s="16" t="s">
        <v>58</v>
      </c>
      <c r="C2656" s="14">
        <v>8</v>
      </c>
      <c r="D2656" s="2">
        <v>2200000</v>
      </c>
      <c r="E2656" s="2">
        <f t="shared" si="65"/>
        <v>19712000.000000004</v>
      </c>
    </row>
    <row r="2657" spans="1:5" ht="11.25" outlineLevel="1">
      <c r="A2657" s="27" t="s">
        <v>2016</v>
      </c>
      <c r="B2657" s="16" t="s">
        <v>58</v>
      </c>
      <c r="C2657" s="14">
        <v>8</v>
      </c>
      <c r="D2657" s="2">
        <v>2200000</v>
      </c>
      <c r="E2657" s="2">
        <f t="shared" si="65"/>
        <v>19712000.000000004</v>
      </c>
    </row>
    <row r="2658" spans="1:5" ht="22.5" outlineLevel="1">
      <c r="A2658" s="27" t="s">
        <v>2017</v>
      </c>
      <c r="B2658" s="16" t="s">
        <v>58</v>
      </c>
      <c r="C2658" s="14">
        <v>5</v>
      </c>
      <c r="D2658" s="2">
        <v>5000000</v>
      </c>
      <c r="E2658" s="2">
        <f t="shared" si="65"/>
        <v>28000000.000000004</v>
      </c>
    </row>
    <row r="2659" spans="1:5" ht="22.5" outlineLevel="1">
      <c r="A2659" s="27" t="s">
        <v>2008</v>
      </c>
      <c r="B2659" s="16" t="s">
        <v>58</v>
      </c>
      <c r="C2659" s="14">
        <v>40</v>
      </c>
      <c r="D2659" s="2">
        <v>600000</v>
      </c>
      <c r="E2659" s="2">
        <f t="shared" si="65"/>
        <v>26880000.000000004</v>
      </c>
    </row>
    <row r="2660" spans="1:5" ht="11.25" outlineLevel="1">
      <c r="A2660" s="27" t="s">
        <v>2006</v>
      </c>
      <c r="B2660" s="16" t="s">
        <v>58</v>
      </c>
      <c r="C2660" s="14">
        <v>4</v>
      </c>
      <c r="D2660" s="2">
        <v>4000000</v>
      </c>
      <c r="E2660" s="2">
        <f t="shared" si="65"/>
        <v>17920000</v>
      </c>
    </row>
    <row r="2661" spans="1:5" ht="11.25" outlineLevel="1">
      <c r="A2661" s="27" t="s">
        <v>2018</v>
      </c>
      <c r="B2661" s="16" t="s">
        <v>58</v>
      </c>
      <c r="C2661" s="14">
        <v>100</v>
      </c>
      <c r="D2661" s="2">
        <v>150000</v>
      </c>
      <c r="E2661" s="2">
        <f t="shared" si="65"/>
        <v>16800000</v>
      </c>
    </row>
    <row r="2662" spans="1:5" ht="11.25" outlineLevel="1">
      <c r="A2662" s="27" t="s">
        <v>2019</v>
      </c>
      <c r="B2662" s="16" t="s">
        <v>67</v>
      </c>
      <c r="C2662" s="14">
        <v>2</v>
      </c>
      <c r="D2662" s="2">
        <v>5000000</v>
      </c>
      <c r="E2662" s="2">
        <f t="shared" si="65"/>
        <v>11200000.000000002</v>
      </c>
    </row>
    <row r="2663" spans="1:5" s="4" customFormat="1" ht="11.25">
      <c r="A2663" s="28" t="s">
        <v>2020</v>
      </c>
      <c r="B2663" s="17"/>
      <c r="C2663" s="15"/>
      <c r="D2663" s="1"/>
      <c r="E2663" s="1">
        <f>SUM(E2664:E2706)</f>
        <v>1279784800.0000002</v>
      </c>
    </row>
    <row r="2664" spans="1:5" ht="11.25" outlineLevel="1">
      <c r="A2664" s="29" t="s">
        <v>2021</v>
      </c>
      <c r="B2664" s="16" t="str">
        <f>'[1]КиПиА и РЭН'!D3679</f>
        <v>Шт</v>
      </c>
      <c r="C2664" s="2">
        <v>5</v>
      </c>
      <c r="D2664" s="2">
        <v>92000000</v>
      </c>
      <c r="E2664" s="2">
        <f t="shared" si="65"/>
        <v>515200000.00000006</v>
      </c>
    </row>
    <row r="2665" spans="1:5" ht="11.25" outlineLevel="1">
      <c r="A2665" s="29" t="s">
        <v>2022</v>
      </c>
      <c r="B2665" s="16" t="str">
        <f>'[1]КиПиА и РЭН'!D3680</f>
        <v>Шт</v>
      </c>
      <c r="C2665" s="2">
        <v>1</v>
      </c>
      <c r="D2665" s="2">
        <v>151800000</v>
      </c>
      <c r="E2665" s="2">
        <f t="shared" si="65"/>
        <v>170016000.00000003</v>
      </c>
    </row>
    <row r="2666" spans="1:5" ht="11.25" outlineLevel="1">
      <c r="A2666" s="29" t="s">
        <v>2023</v>
      </c>
      <c r="B2666" s="16" t="str">
        <f>'[1]КиПиА и РЭН'!D3685</f>
        <v>Шт</v>
      </c>
      <c r="C2666" s="2">
        <v>1</v>
      </c>
      <c r="D2666" s="2">
        <v>180000000</v>
      </c>
      <c r="E2666" s="2">
        <f t="shared" si="65"/>
        <v>201600000.00000003</v>
      </c>
    </row>
    <row r="2667" spans="1:5" ht="11.25" outlineLevel="1">
      <c r="A2667" s="29" t="s">
        <v>2024</v>
      </c>
      <c r="B2667" s="16" t="str">
        <f>'[1]КиПиА и РЭН'!D3686</f>
        <v>Шт</v>
      </c>
      <c r="C2667" s="2">
        <v>25</v>
      </c>
      <c r="D2667" s="2">
        <v>1700000</v>
      </c>
      <c r="E2667" s="2">
        <f t="shared" si="65"/>
        <v>47600000.00000001</v>
      </c>
    </row>
    <row r="2668" spans="1:5" ht="11.25" outlineLevel="1">
      <c r="A2668" s="29" t="s">
        <v>2025</v>
      </c>
      <c r="B2668" s="16" t="str">
        <f>'[1]КиПиА и РЭН'!D3687</f>
        <v>Шт</v>
      </c>
      <c r="C2668" s="2">
        <v>3.75</v>
      </c>
      <c r="D2668" s="2">
        <v>9000000</v>
      </c>
      <c r="E2668" s="2">
        <f t="shared" si="65"/>
        <v>37800000</v>
      </c>
    </row>
    <row r="2669" spans="1:5" ht="33.75" outlineLevel="1">
      <c r="A2669" s="29" t="s">
        <v>2026</v>
      </c>
      <c r="B2669" s="16" t="str">
        <f>'[1]КиПиА и РЭН'!D3688</f>
        <v>Шт</v>
      </c>
      <c r="C2669" s="2">
        <v>5</v>
      </c>
      <c r="D2669" s="2">
        <v>6700000</v>
      </c>
      <c r="E2669" s="2">
        <f t="shared" si="65"/>
        <v>37520000</v>
      </c>
    </row>
    <row r="2670" spans="1:5" ht="22.5" outlineLevel="1">
      <c r="A2670" s="29" t="s">
        <v>2027</v>
      </c>
      <c r="B2670" s="16" t="str">
        <f>'[1]КиПиА и РЭН'!D3689</f>
        <v>метр</v>
      </c>
      <c r="C2670" s="2">
        <v>75</v>
      </c>
      <c r="D2670" s="2">
        <v>350000</v>
      </c>
      <c r="E2670" s="2">
        <f aca="true" t="shared" si="66" ref="E2670:E2717">(C2670*D2670)*1.12</f>
        <v>29400000.000000004</v>
      </c>
    </row>
    <row r="2671" spans="1:5" ht="11.25" outlineLevel="1">
      <c r="A2671" s="29" t="s">
        <v>2028</v>
      </c>
      <c r="B2671" s="16" t="str">
        <f>'[1]КиПиА и РЭН'!D3690</f>
        <v>Шт</v>
      </c>
      <c r="C2671" s="2">
        <v>2</v>
      </c>
      <c r="D2671" s="2">
        <v>21000000</v>
      </c>
      <c r="E2671" s="2">
        <f t="shared" si="66"/>
        <v>47040000.00000001</v>
      </c>
    </row>
    <row r="2672" spans="1:5" ht="11.25" outlineLevel="1">
      <c r="A2672" s="29" t="s">
        <v>2025</v>
      </c>
      <c r="B2672" s="16" t="str">
        <f>'[1]КиПиА и РЭН'!D3691</f>
        <v>Шт</v>
      </c>
      <c r="C2672" s="2">
        <v>2</v>
      </c>
      <c r="D2672" s="2">
        <v>9000000</v>
      </c>
      <c r="E2672" s="2">
        <f t="shared" si="66"/>
        <v>20160000.000000004</v>
      </c>
    </row>
    <row r="2673" spans="1:5" ht="11.25" outlineLevel="1">
      <c r="A2673" s="29" t="s">
        <v>2029</v>
      </c>
      <c r="B2673" s="16" t="str">
        <f>'[1]КиПиА и РЭН'!D3692</f>
        <v>Шт</v>
      </c>
      <c r="C2673" s="2">
        <v>2</v>
      </c>
      <c r="D2673" s="2">
        <v>8000000</v>
      </c>
      <c r="E2673" s="2">
        <f t="shared" si="66"/>
        <v>17920000</v>
      </c>
    </row>
    <row r="2674" spans="1:5" ht="22.5" outlineLevel="1">
      <c r="A2674" s="29" t="s">
        <v>2030</v>
      </c>
      <c r="B2674" s="16" t="str">
        <f>'[1]КиПиА и РЭН'!D3693</f>
        <v>Шт</v>
      </c>
      <c r="C2674" s="2">
        <v>6</v>
      </c>
      <c r="D2674" s="2">
        <v>3000000</v>
      </c>
      <c r="E2674" s="2">
        <f t="shared" si="66"/>
        <v>20160000.000000004</v>
      </c>
    </row>
    <row r="2675" spans="1:5" ht="11.25" outlineLevel="1">
      <c r="A2675" s="29" t="s">
        <v>2031</v>
      </c>
      <c r="B2675" s="16" t="str">
        <f>'[1]КиПиА и РЭН'!D3694</f>
        <v>Шт</v>
      </c>
      <c r="C2675" s="2">
        <v>5</v>
      </c>
      <c r="D2675" s="2">
        <v>3000000</v>
      </c>
      <c r="E2675" s="2">
        <f t="shared" si="66"/>
        <v>16800000</v>
      </c>
    </row>
    <row r="2676" spans="1:5" ht="22.5" outlineLevel="1">
      <c r="A2676" s="29" t="s">
        <v>2032</v>
      </c>
      <c r="B2676" s="16" t="str">
        <f>'[1]КиПиА и РЭН'!D3695</f>
        <v>Шт</v>
      </c>
      <c r="C2676" s="2">
        <v>4</v>
      </c>
      <c r="D2676" s="2">
        <v>3500000</v>
      </c>
      <c r="E2676" s="2">
        <f t="shared" si="66"/>
        <v>15680000.000000002</v>
      </c>
    </row>
    <row r="2677" spans="1:5" ht="22.5" outlineLevel="1">
      <c r="A2677" s="29" t="s">
        <v>2033</v>
      </c>
      <c r="B2677" s="16" t="str">
        <f>'[1]КиПиА и РЭН'!D3696</f>
        <v>Шт</v>
      </c>
      <c r="C2677" s="2">
        <v>4</v>
      </c>
      <c r="D2677" s="2">
        <v>3000000</v>
      </c>
      <c r="E2677" s="2">
        <f t="shared" si="66"/>
        <v>13440000.000000002</v>
      </c>
    </row>
    <row r="2678" spans="1:5" ht="11.25" outlineLevel="1">
      <c r="A2678" s="29" t="s">
        <v>2034</v>
      </c>
      <c r="B2678" s="16" t="str">
        <f>'[1]КиПиА и РЭН'!D3697</f>
        <v>Шт</v>
      </c>
      <c r="C2678" s="2">
        <v>4</v>
      </c>
      <c r="D2678" s="2">
        <v>3000000</v>
      </c>
      <c r="E2678" s="2">
        <f t="shared" si="66"/>
        <v>13440000.000000002</v>
      </c>
    </row>
    <row r="2679" spans="1:5" ht="11.25" outlineLevel="1">
      <c r="A2679" s="29" t="s">
        <v>2035</v>
      </c>
      <c r="B2679" s="16" t="str">
        <f>'[1]КиПиА и РЭН'!D3698</f>
        <v>Шт</v>
      </c>
      <c r="C2679" s="2">
        <v>1</v>
      </c>
      <c r="D2679" s="2">
        <v>16000000</v>
      </c>
      <c r="E2679" s="2">
        <f t="shared" si="66"/>
        <v>17920000</v>
      </c>
    </row>
    <row r="2680" spans="1:5" ht="11.25" outlineLevel="1">
      <c r="A2680" s="29" t="s">
        <v>2036</v>
      </c>
      <c r="B2680" s="16" t="str">
        <f>'[1]КиПиА и РЭН'!D3699</f>
        <v>Шт</v>
      </c>
      <c r="C2680" s="2">
        <v>1</v>
      </c>
      <c r="D2680" s="2">
        <v>8000000</v>
      </c>
      <c r="E2680" s="2">
        <f t="shared" si="66"/>
        <v>8960000</v>
      </c>
    </row>
    <row r="2681" spans="1:5" ht="22.5" outlineLevel="1">
      <c r="A2681" s="29" t="s">
        <v>2037</v>
      </c>
      <c r="B2681" s="16" t="str">
        <f>'[1]КиПиА и РЭН'!D3700</f>
        <v>Шт</v>
      </c>
      <c r="C2681" s="2">
        <v>1</v>
      </c>
      <c r="D2681" s="2">
        <v>8000000</v>
      </c>
      <c r="E2681" s="2">
        <f t="shared" si="66"/>
        <v>8960000</v>
      </c>
    </row>
    <row r="2682" spans="1:5" ht="11.25" outlineLevel="1">
      <c r="A2682" s="29" t="s">
        <v>2038</v>
      </c>
      <c r="B2682" s="16" t="str">
        <f>'[1]КиПиА и РЭН'!D3701</f>
        <v>Шт</v>
      </c>
      <c r="C2682" s="2">
        <v>12.5</v>
      </c>
      <c r="D2682" s="2">
        <v>700000</v>
      </c>
      <c r="E2682" s="2">
        <f t="shared" si="66"/>
        <v>9800000.000000002</v>
      </c>
    </row>
    <row r="2683" spans="1:5" ht="11.25" outlineLevel="1">
      <c r="A2683" s="29" t="s">
        <v>2039</v>
      </c>
      <c r="B2683" s="16" t="str">
        <f>'[1]КиПиА и РЭН'!D3702</f>
        <v>Шт</v>
      </c>
      <c r="C2683" s="2"/>
      <c r="D2683" s="2">
        <v>8000000</v>
      </c>
      <c r="E2683" s="2">
        <f t="shared" si="66"/>
        <v>0</v>
      </c>
    </row>
    <row r="2684" spans="1:5" ht="22.5" outlineLevel="1">
      <c r="A2684" s="29" t="s">
        <v>2040</v>
      </c>
      <c r="B2684" s="16" t="str">
        <f>'[1]КиПиА и РЭН'!D3703</f>
        <v>Шт</v>
      </c>
      <c r="C2684" s="2"/>
      <c r="D2684" s="2">
        <v>10000000</v>
      </c>
      <c r="E2684" s="2">
        <f t="shared" si="66"/>
        <v>0</v>
      </c>
    </row>
    <row r="2685" spans="1:5" ht="11.25" outlineLevel="1">
      <c r="A2685" s="29" t="s">
        <v>2031</v>
      </c>
      <c r="B2685" s="16" t="str">
        <f>'[1]КиПиА и РЭН'!D3704</f>
        <v>Шт</v>
      </c>
      <c r="C2685" s="2"/>
      <c r="D2685" s="2">
        <v>3000000</v>
      </c>
      <c r="E2685" s="2">
        <f t="shared" si="66"/>
        <v>0</v>
      </c>
    </row>
    <row r="2686" spans="1:5" ht="11.25" outlineLevel="1">
      <c r="A2686" s="29" t="s">
        <v>2029</v>
      </c>
      <c r="B2686" s="16" t="str">
        <f>'[1]КиПиА и РЭН'!D3705</f>
        <v>Шт</v>
      </c>
      <c r="C2686" s="2"/>
      <c r="D2686" s="2">
        <v>8000000</v>
      </c>
      <c r="E2686" s="2">
        <f t="shared" si="66"/>
        <v>0</v>
      </c>
    </row>
    <row r="2687" spans="1:5" ht="11.25" outlineLevel="1">
      <c r="A2687" s="29" t="s">
        <v>2041</v>
      </c>
      <c r="B2687" s="16" t="str">
        <f>'[1]КиПиА и РЭН'!D3706</f>
        <v>Шт</v>
      </c>
      <c r="C2687" s="2"/>
      <c r="D2687" s="2">
        <v>40000000</v>
      </c>
      <c r="E2687" s="2">
        <f t="shared" si="66"/>
        <v>0</v>
      </c>
    </row>
    <row r="2688" spans="1:5" ht="11.25" outlineLevel="1">
      <c r="A2688" s="29" t="s">
        <v>2042</v>
      </c>
      <c r="B2688" s="16" t="str">
        <f>'[1]КиПиА и РЭН'!D3707</f>
        <v>Шт</v>
      </c>
      <c r="C2688" s="2"/>
      <c r="D2688" s="2">
        <v>1200000</v>
      </c>
      <c r="E2688" s="2">
        <f t="shared" si="66"/>
        <v>0</v>
      </c>
    </row>
    <row r="2689" spans="1:5" ht="22.5" outlineLevel="1">
      <c r="A2689" s="29" t="s">
        <v>2033</v>
      </c>
      <c r="B2689" s="16" t="str">
        <f>'[1]КиПиА и РЭН'!D3708</f>
        <v>Шт</v>
      </c>
      <c r="C2689" s="2"/>
      <c r="D2689" s="2">
        <v>3000000</v>
      </c>
      <c r="E2689" s="2">
        <f t="shared" si="66"/>
        <v>0</v>
      </c>
    </row>
    <row r="2690" spans="1:5" ht="11.25" outlineLevel="1">
      <c r="A2690" s="29" t="s">
        <v>2043</v>
      </c>
      <c r="B2690" s="16" t="str">
        <f>'[1]КиПиА и РЭН'!D3709</f>
        <v>Шт</v>
      </c>
      <c r="C2690" s="2"/>
      <c r="D2690" s="2">
        <v>5000000</v>
      </c>
      <c r="E2690" s="2">
        <f t="shared" si="66"/>
        <v>0</v>
      </c>
    </row>
    <row r="2691" spans="1:5" ht="22.5" outlineLevel="1">
      <c r="A2691" s="29" t="s">
        <v>2033</v>
      </c>
      <c r="B2691" s="16" t="str">
        <f>'[1]КиПиА и РЭН'!D3710</f>
        <v>Шт</v>
      </c>
      <c r="C2691" s="2"/>
      <c r="D2691" s="2">
        <v>3000000</v>
      </c>
      <c r="E2691" s="2">
        <f t="shared" si="66"/>
        <v>0</v>
      </c>
    </row>
    <row r="2692" spans="1:5" ht="22.5" outlineLevel="1">
      <c r="A2692" s="29" t="s">
        <v>2044</v>
      </c>
      <c r="B2692" s="16" t="str">
        <f>'[1]КиПиА и РЭН'!D3711</f>
        <v>Шт</v>
      </c>
      <c r="C2692" s="2"/>
      <c r="D2692" s="2">
        <v>11000000</v>
      </c>
      <c r="E2692" s="2">
        <f t="shared" si="66"/>
        <v>0</v>
      </c>
    </row>
    <row r="2693" spans="1:5" ht="11.25" outlineLevel="1">
      <c r="A2693" s="29" t="s">
        <v>2045</v>
      </c>
      <c r="B2693" s="16" t="str">
        <f>'[1]КиПиА и РЭН'!D3712</f>
        <v>Шт</v>
      </c>
      <c r="C2693" s="2"/>
      <c r="D2693" s="2">
        <v>10000000</v>
      </c>
      <c r="E2693" s="2">
        <f t="shared" si="66"/>
        <v>0</v>
      </c>
    </row>
    <row r="2694" spans="1:5" ht="22.5" outlineLevel="1">
      <c r="A2694" s="29" t="s">
        <v>2040</v>
      </c>
      <c r="B2694" s="16" t="str">
        <f>'[1]КиПиА и РЭН'!D3713</f>
        <v>Шт</v>
      </c>
      <c r="C2694" s="2"/>
      <c r="D2694" s="2">
        <v>10000000</v>
      </c>
      <c r="E2694" s="2">
        <f t="shared" si="66"/>
        <v>0</v>
      </c>
    </row>
    <row r="2695" spans="1:5" ht="11.25" outlineLevel="1">
      <c r="A2695" s="29" t="s">
        <v>2046</v>
      </c>
      <c r="B2695" s="16" t="str">
        <f>'[1]КиПиА и РЭН'!D3714</f>
        <v>Шт</v>
      </c>
      <c r="C2695" s="2"/>
      <c r="D2695" s="2">
        <v>10000000</v>
      </c>
      <c r="E2695" s="2">
        <f t="shared" si="66"/>
        <v>0</v>
      </c>
    </row>
    <row r="2696" spans="1:5" ht="11.25" outlineLevel="1">
      <c r="A2696" s="29" t="s">
        <v>2047</v>
      </c>
      <c r="B2696" s="16" t="str">
        <f>'[1]КиПиА и РЭН'!D3715</f>
        <v>Шт</v>
      </c>
      <c r="C2696" s="2"/>
      <c r="D2696" s="2">
        <v>60000</v>
      </c>
      <c r="E2696" s="2">
        <f t="shared" si="66"/>
        <v>0</v>
      </c>
    </row>
    <row r="2697" spans="1:5" ht="11.25" outlineLevel="1">
      <c r="A2697" s="29" t="s">
        <v>2048</v>
      </c>
      <c r="B2697" s="16" t="str">
        <f>'[1]КиПиА и РЭН'!D3716</f>
        <v>Шт</v>
      </c>
      <c r="C2697" s="2"/>
      <c r="D2697" s="2">
        <v>7000000</v>
      </c>
      <c r="E2697" s="2">
        <f t="shared" si="66"/>
        <v>0</v>
      </c>
    </row>
    <row r="2698" spans="1:5" ht="11.25" outlineLevel="1">
      <c r="A2698" s="29" t="s">
        <v>2049</v>
      </c>
      <c r="B2698" s="16" t="str">
        <f>'[1]КиПиА и РЭН'!D3717</f>
        <v>Шт</v>
      </c>
      <c r="C2698" s="2">
        <v>1</v>
      </c>
      <c r="D2698" s="2">
        <v>1300000</v>
      </c>
      <c r="E2698" s="2">
        <f t="shared" si="66"/>
        <v>1456000.0000000002</v>
      </c>
    </row>
    <row r="2699" spans="1:5" ht="11.25" outlineLevel="1">
      <c r="A2699" s="29" t="s">
        <v>2050</v>
      </c>
      <c r="B2699" s="16" t="str">
        <f>'[1]КиПиА и РЭН'!D3718</f>
        <v>Шт</v>
      </c>
      <c r="C2699" s="2">
        <v>1</v>
      </c>
      <c r="D2699" s="2">
        <v>5800000</v>
      </c>
      <c r="E2699" s="2">
        <f t="shared" si="66"/>
        <v>6496000.000000001</v>
      </c>
    </row>
    <row r="2700" spans="1:5" ht="11.25" outlineLevel="1">
      <c r="A2700" s="29" t="s">
        <v>2051</v>
      </c>
      <c r="B2700" s="16" t="str">
        <f>'[1]КиПиА и РЭН'!D3719</f>
        <v>Шт</v>
      </c>
      <c r="C2700" s="2"/>
      <c r="D2700" s="2">
        <v>1500000</v>
      </c>
      <c r="E2700" s="2">
        <f t="shared" si="66"/>
        <v>0</v>
      </c>
    </row>
    <row r="2701" spans="1:5" ht="11.25" outlineLevel="1">
      <c r="A2701" s="29" t="s">
        <v>2025</v>
      </c>
      <c r="B2701" s="16" t="str">
        <f>'[1]КиПиА и РЭН'!D3720</f>
        <v>Шт</v>
      </c>
      <c r="C2701" s="2">
        <v>1</v>
      </c>
      <c r="D2701" s="2">
        <v>9000000</v>
      </c>
      <c r="E2701" s="2">
        <f t="shared" si="66"/>
        <v>10080000.000000002</v>
      </c>
    </row>
    <row r="2702" spans="1:5" ht="11.25" outlineLevel="1">
      <c r="A2702" s="29" t="s">
        <v>2052</v>
      </c>
      <c r="B2702" s="16" t="str">
        <f>'[1]КиПиА и РЭН'!D3721</f>
        <v>Шт</v>
      </c>
      <c r="C2702" s="2">
        <v>1</v>
      </c>
      <c r="D2702" s="2">
        <v>3000000</v>
      </c>
      <c r="E2702" s="2">
        <f t="shared" si="66"/>
        <v>3360000.0000000005</v>
      </c>
    </row>
    <row r="2703" spans="1:5" ht="11.25" outlineLevel="1">
      <c r="A2703" s="29" t="s">
        <v>2053</v>
      </c>
      <c r="B2703" s="16" t="str">
        <f>'[1]КиПиА и РЭН'!D3722</f>
        <v>Шт</v>
      </c>
      <c r="C2703" s="2">
        <v>1</v>
      </c>
      <c r="D2703" s="2">
        <v>1500000</v>
      </c>
      <c r="E2703" s="2">
        <f t="shared" si="66"/>
        <v>1680000.0000000002</v>
      </c>
    </row>
    <row r="2704" spans="1:5" ht="11.25" outlineLevel="1">
      <c r="A2704" s="29" t="s">
        <v>2054</v>
      </c>
      <c r="B2704" s="16" t="str">
        <f>'[1]КиПиА и РЭН'!D3725</f>
        <v>Шт</v>
      </c>
      <c r="C2704" s="2">
        <v>10</v>
      </c>
      <c r="D2704" s="2">
        <v>350000</v>
      </c>
      <c r="E2704" s="2">
        <f t="shared" si="66"/>
        <v>3920000.0000000005</v>
      </c>
    </row>
    <row r="2705" spans="1:5" ht="11.25" outlineLevel="1">
      <c r="A2705" s="29" t="s">
        <v>2055</v>
      </c>
      <c r="B2705" s="16" t="str">
        <f>'[1]КиПиА и РЭН'!D3726</f>
        <v>Шт</v>
      </c>
      <c r="C2705" s="2">
        <v>35</v>
      </c>
      <c r="D2705" s="2">
        <v>45000</v>
      </c>
      <c r="E2705" s="2">
        <f t="shared" si="66"/>
        <v>1764000.0000000002</v>
      </c>
    </row>
    <row r="2706" spans="1:5" ht="11.25" outlineLevel="1">
      <c r="A2706" s="29" t="s">
        <v>2056</v>
      </c>
      <c r="B2706" s="16" t="str">
        <f>'[1]КиПиА и РЭН'!D3727</f>
        <v>Шт</v>
      </c>
      <c r="C2706" s="2">
        <v>12</v>
      </c>
      <c r="D2706" s="2">
        <v>120000</v>
      </c>
      <c r="E2706" s="2">
        <f t="shared" si="66"/>
        <v>1612800.0000000002</v>
      </c>
    </row>
    <row r="2707" spans="1:5" s="4" customFormat="1" ht="22.5" customHeight="1">
      <c r="A2707" s="30" t="s">
        <v>2057</v>
      </c>
      <c r="B2707" s="10"/>
      <c r="C2707" s="10"/>
      <c r="D2707" s="1"/>
      <c r="E2707" s="1">
        <f>SUM(E2708:E2804)</f>
        <v>6249342400.000001</v>
      </c>
    </row>
    <row r="2708" spans="1:5" ht="11.25" outlineLevel="1">
      <c r="A2708" s="29" t="s">
        <v>2058</v>
      </c>
      <c r="B2708" s="16" t="str">
        <f>'[1]КиПиА и РЭН'!D3758</f>
        <v>Шт</v>
      </c>
      <c r="C2708" s="14">
        <v>2</v>
      </c>
      <c r="D2708" s="2">
        <v>20000000</v>
      </c>
      <c r="E2708" s="2">
        <f t="shared" si="66"/>
        <v>44800000.00000001</v>
      </c>
    </row>
    <row r="2709" spans="1:5" ht="11.25" outlineLevel="1">
      <c r="A2709" s="29" t="s">
        <v>2059</v>
      </c>
      <c r="B2709" s="16" t="str">
        <f>'[1]КиПиА и РЭН'!D3759</f>
        <v>Шт</v>
      </c>
      <c r="C2709" s="14">
        <v>2</v>
      </c>
      <c r="D2709" s="2">
        <v>10000000</v>
      </c>
      <c r="E2709" s="2">
        <f t="shared" si="66"/>
        <v>22400000.000000004</v>
      </c>
    </row>
    <row r="2710" spans="1:5" ht="11.25" outlineLevel="1">
      <c r="A2710" s="29" t="s">
        <v>2060</v>
      </c>
      <c r="B2710" s="16" t="str">
        <f>'[1]КиПиА и РЭН'!D3765</f>
        <v>Шт</v>
      </c>
      <c r="C2710" s="14">
        <v>5</v>
      </c>
      <c r="D2710" s="2">
        <v>42000000</v>
      </c>
      <c r="E2710" s="2">
        <f t="shared" si="66"/>
        <v>235200000.00000003</v>
      </c>
    </row>
    <row r="2711" spans="1:5" ht="11.25" outlineLevel="1">
      <c r="A2711" s="29" t="s">
        <v>2061</v>
      </c>
      <c r="B2711" s="16" t="str">
        <f>'[1]КиПиА и РЭН'!D3766</f>
        <v>Шт</v>
      </c>
      <c r="C2711" s="14">
        <v>4</v>
      </c>
      <c r="D2711" s="2">
        <v>27000000</v>
      </c>
      <c r="E2711" s="2">
        <f t="shared" si="66"/>
        <v>120960000.00000001</v>
      </c>
    </row>
    <row r="2712" spans="1:5" ht="22.5" outlineLevel="1">
      <c r="A2712" s="29" t="s">
        <v>2062</v>
      </c>
      <c r="B2712" s="16" t="str">
        <f>'[1]КиПиА и РЭН'!D3772</f>
        <v>Шт</v>
      </c>
      <c r="C2712" s="14">
        <v>3</v>
      </c>
      <c r="D2712" s="2">
        <v>70000000</v>
      </c>
      <c r="E2712" s="2">
        <f t="shared" si="66"/>
        <v>235200000.00000003</v>
      </c>
    </row>
    <row r="2713" spans="1:5" ht="11.25" outlineLevel="1">
      <c r="A2713" s="29" t="s">
        <v>2063</v>
      </c>
      <c r="B2713" s="16" t="str">
        <f>'[1]КиПиА и РЭН'!D3774</f>
        <v>Шт</v>
      </c>
      <c r="C2713" s="14">
        <v>2</v>
      </c>
      <c r="D2713" s="2">
        <v>33000000</v>
      </c>
      <c r="E2713" s="2">
        <f t="shared" si="66"/>
        <v>73920000</v>
      </c>
    </row>
    <row r="2714" spans="1:5" ht="11.25" outlineLevel="1">
      <c r="A2714" s="29" t="s">
        <v>2064</v>
      </c>
      <c r="B2714" s="16" t="str">
        <f>'[1]КиПиА и РЭН'!D3776</f>
        <v>Шт</v>
      </c>
      <c r="C2714" s="14">
        <v>4</v>
      </c>
      <c r="D2714" s="2">
        <v>7992500</v>
      </c>
      <c r="E2714" s="2">
        <f t="shared" si="66"/>
        <v>35806400</v>
      </c>
    </row>
    <row r="2715" spans="1:5" ht="11.25" outlineLevel="1">
      <c r="A2715" s="29" t="s">
        <v>2065</v>
      </c>
      <c r="B2715" s="16" t="str">
        <f>'[1]КиПиА и РЭН'!D3777</f>
        <v>Шт</v>
      </c>
      <c r="C2715" s="14">
        <v>1</v>
      </c>
      <c r="D2715" s="2">
        <v>10400000</v>
      </c>
      <c r="E2715" s="2">
        <f t="shared" si="66"/>
        <v>11648000.000000002</v>
      </c>
    </row>
    <row r="2716" spans="1:5" ht="22.5" outlineLevel="1">
      <c r="A2716" s="29" t="s">
        <v>2066</v>
      </c>
      <c r="B2716" s="16" t="str">
        <f>'[1]КиПиА и РЭН'!D3783</f>
        <v>Шт</v>
      </c>
      <c r="C2716" s="14">
        <v>4</v>
      </c>
      <c r="D2716" s="2">
        <v>25000000</v>
      </c>
      <c r="E2716" s="2">
        <f t="shared" si="66"/>
        <v>112000000.00000001</v>
      </c>
    </row>
    <row r="2717" spans="1:5" ht="11.25" outlineLevel="1">
      <c r="A2717" s="29" t="s">
        <v>2067</v>
      </c>
      <c r="B2717" s="16" t="str">
        <f>'[1]КиПиА и РЭН'!D3785</f>
        <v>Шт</v>
      </c>
      <c r="C2717" s="14">
        <v>10</v>
      </c>
      <c r="D2717" s="2">
        <v>5400000</v>
      </c>
      <c r="E2717" s="2">
        <f t="shared" si="66"/>
        <v>60480000.00000001</v>
      </c>
    </row>
    <row r="2718" spans="1:5" ht="11.25" outlineLevel="1">
      <c r="A2718" s="29" t="s">
        <v>2065</v>
      </c>
      <c r="B2718" s="16" t="str">
        <f>'[1]КиПиА и РЭН'!D3788</f>
        <v>Шт</v>
      </c>
      <c r="C2718" s="14">
        <v>10</v>
      </c>
      <c r="D2718" s="2">
        <v>10400000</v>
      </c>
      <c r="E2718" s="2">
        <f aca="true" t="shared" si="67" ref="E2718:E2759">(C2718*D2718)*1.12</f>
        <v>116480000.00000001</v>
      </c>
    </row>
    <row r="2719" spans="1:5" ht="11.25" outlineLevel="1">
      <c r="A2719" s="29" t="s">
        <v>2068</v>
      </c>
      <c r="B2719" s="16" t="str">
        <f>'[1]КиПиА и РЭН'!D3790</f>
        <v>Шт</v>
      </c>
      <c r="C2719" s="14">
        <v>4</v>
      </c>
      <c r="D2719" s="2">
        <v>27000000</v>
      </c>
      <c r="E2719" s="2">
        <f t="shared" si="67"/>
        <v>120960000.00000001</v>
      </c>
    </row>
    <row r="2720" spans="1:5" ht="22.5" outlineLevel="1">
      <c r="A2720" s="29" t="s">
        <v>2069</v>
      </c>
      <c r="B2720" s="16" t="str">
        <f>'[1]КиПиА и РЭН'!D3791</f>
        <v>Шт</v>
      </c>
      <c r="C2720" s="14">
        <v>6</v>
      </c>
      <c r="D2720" s="2">
        <v>20000000</v>
      </c>
      <c r="E2720" s="2">
        <f t="shared" si="67"/>
        <v>134400000</v>
      </c>
    </row>
    <row r="2721" spans="1:5" ht="22.5" outlineLevel="1">
      <c r="A2721" s="29" t="s">
        <v>2070</v>
      </c>
      <c r="B2721" s="16" t="str">
        <f>'[1]КиПиА и РЭН'!D3792</f>
        <v>Шт</v>
      </c>
      <c r="C2721" s="14">
        <v>3</v>
      </c>
      <c r="D2721" s="2">
        <v>40000000</v>
      </c>
      <c r="E2721" s="2">
        <f t="shared" si="67"/>
        <v>134400000</v>
      </c>
    </row>
    <row r="2722" spans="1:5" ht="11.25" outlineLevel="1">
      <c r="A2722" s="29" t="s">
        <v>2067</v>
      </c>
      <c r="B2722" s="16" t="str">
        <f>'[1]КиПиА и РЭН'!D3794</f>
        <v>Шт</v>
      </c>
      <c r="C2722" s="14">
        <v>10</v>
      </c>
      <c r="D2722" s="2">
        <v>5400000</v>
      </c>
      <c r="E2722" s="2">
        <f t="shared" si="67"/>
        <v>60480000.00000001</v>
      </c>
    </row>
    <row r="2723" spans="1:5" ht="11.25" outlineLevel="1">
      <c r="A2723" s="29" t="s">
        <v>2071</v>
      </c>
      <c r="B2723" s="16" t="str">
        <f>'[1]КиПиА и РЭН'!D3796</f>
        <v>Шт</v>
      </c>
      <c r="C2723" s="14">
        <v>10</v>
      </c>
      <c r="D2723" s="2">
        <v>5800000</v>
      </c>
      <c r="E2723" s="2">
        <f t="shared" si="67"/>
        <v>64960000.00000001</v>
      </c>
    </row>
    <row r="2724" spans="1:5" ht="11.25" outlineLevel="1">
      <c r="A2724" s="29" t="s">
        <v>2072</v>
      </c>
      <c r="B2724" s="16" t="str">
        <f>'[1]КиПиА и РЭН'!D3799</f>
        <v>Шт</v>
      </c>
      <c r="C2724" s="14">
        <v>40</v>
      </c>
      <c r="D2724" s="2">
        <v>430000</v>
      </c>
      <c r="E2724" s="2">
        <f t="shared" si="67"/>
        <v>19264000</v>
      </c>
    </row>
    <row r="2725" spans="1:5" ht="11.25" outlineLevel="1">
      <c r="A2725" s="29" t="s">
        <v>2073</v>
      </c>
      <c r="B2725" s="16" t="str">
        <f>'[1]КиПиА и РЭН'!D3800</f>
        <v>Шт</v>
      </c>
      <c r="C2725" s="14">
        <v>40</v>
      </c>
      <c r="D2725" s="2">
        <v>430000</v>
      </c>
      <c r="E2725" s="2">
        <f t="shared" si="67"/>
        <v>19264000</v>
      </c>
    </row>
    <row r="2726" spans="1:5" ht="11.25" outlineLevel="1">
      <c r="A2726" s="29" t="s">
        <v>2074</v>
      </c>
      <c r="B2726" s="16" t="str">
        <f>'[1]КиПиА и РЭН'!D3801</f>
        <v>Шт</v>
      </c>
      <c r="C2726" s="14">
        <v>40</v>
      </c>
      <c r="D2726" s="2">
        <v>430000</v>
      </c>
      <c r="E2726" s="2">
        <f t="shared" si="67"/>
        <v>19264000</v>
      </c>
    </row>
    <row r="2727" spans="1:5" ht="11.25" outlineLevel="1">
      <c r="A2727" s="29" t="s">
        <v>2058</v>
      </c>
      <c r="B2727" s="16" t="str">
        <f>'[1]КиПиА и РЭН'!D3803</f>
        <v>Шт</v>
      </c>
      <c r="C2727" s="14">
        <v>2</v>
      </c>
      <c r="D2727" s="2">
        <v>20000000</v>
      </c>
      <c r="E2727" s="2">
        <f t="shared" si="67"/>
        <v>44800000.00000001</v>
      </c>
    </row>
    <row r="2728" spans="1:5" ht="11.25" outlineLevel="1">
      <c r="A2728" s="29" t="s">
        <v>2075</v>
      </c>
      <c r="B2728" s="16" t="str">
        <f>'[1]КиПиА и РЭН'!D3804</f>
        <v>Шт</v>
      </c>
      <c r="C2728" s="14">
        <v>3</v>
      </c>
      <c r="D2728" s="2">
        <v>60000000</v>
      </c>
      <c r="E2728" s="2">
        <f t="shared" si="67"/>
        <v>201600000.00000003</v>
      </c>
    </row>
    <row r="2729" spans="1:5" ht="11.25" outlineLevel="1">
      <c r="A2729" s="29" t="s">
        <v>2059</v>
      </c>
      <c r="B2729" s="16" t="str">
        <f>'[1]КиПиА и РЭН'!D3806</f>
        <v>Шт</v>
      </c>
      <c r="C2729" s="14">
        <v>1</v>
      </c>
      <c r="D2729" s="2">
        <v>10000000</v>
      </c>
      <c r="E2729" s="2">
        <f t="shared" si="67"/>
        <v>11200000.000000002</v>
      </c>
    </row>
    <row r="2730" spans="1:5" ht="11.25" outlineLevel="1">
      <c r="A2730" s="29" t="s">
        <v>2071</v>
      </c>
      <c r="B2730" s="16" t="str">
        <f>'[1]КиПиА и РЭН'!D3808</f>
        <v>Шт</v>
      </c>
      <c r="C2730" s="14">
        <v>14</v>
      </c>
      <c r="D2730" s="2">
        <v>5800000</v>
      </c>
      <c r="E2730" s="2">
        <f t="shared" si="67"/>
        <v>90944000.00000001</v>
      </c>
    </row>
    <row r="2731" spans="1:5" ht="11.25" outlineLevel="1">
      <c r="A2731" s="29" t="s">
        <v>2067</v>
      </c>
      <c r="B2731" s="16" t="str">
        <f>'[1]КиПиА и РЭН'!D3810</f>
        <v>Шт</v>
      </c>
      <c r="C2731" s="14">
        <v>6</v>
      </c>
      <c r="D2731" s="2">
        <v>5400000</v>
      </c>
      <c r="E2731" s="2">
        <f t="shared" si="67"/>
        <v>36288000</v>
      </c>
    </row>
    <row r="2732" spans="1:5" ht="22.5" outlineLevel="1">
      <c r="A2732" s="29" t="s">
        <v>2076</v>
      </c>
      <c r="B2732" s="16" t="str">
        <f>'[1]КиПиА и РЭН'!D3814</f>
        <v>Шт</v>
      </c>
      <c r="C2732" s="14">
        <v>2</v>
      </c>
      <c r="D2732" s="2">
        <v>25000000</v>
      </c>
      <c r="E2732" s="2">
        <f t="shared" si="67"/>
        <v>56000000.00000001</v>
      </c>
    </row>
    <row r="2733" spans="1:5" ht="22.5" outlineLevel="1">
      <c r="A2733" s="29" t="s">
        <v>2077</v>
      </c>
      <c r="B2733" s="16" t="str">
        <f>'[1]КиПиА и РЭН'!D3816</f>
        <v>Шт</v>
      </c>
      <c r="C2733" s="14">
        <v>3</v>
      </c>
      <c r="D2733" s="2">
        <v>25000000</v>
      </c>
      <c r="E2733" s="2">
        <f t="shared" si="67"/>
        <v>84000000.00000001</v>
      </c>
    </row>
    <row r="2734" spans="1:5" ht="22.5" outlineLevel="1">
      <c r="A2734" s="29" t="s">
        <v>2078</v>
      </c>
      <c r="B2734" s="16" t="str">
        <f>'[1]КиПиА и РЭН'!D3817</f>
        <v>Шт</v>
      </c>
      <c r="C2734" s="14">
        <v>5</v>
      </c>
      <c r="D2734" s="2">
        <v>25000000</v>
      </c>
      <c r="E2734" s="2">
        <f t="shared" si="67"/>
        <v>140000000</v>
      </c>
    </row>
    <row r="2735" spans="1:5" ht="11.25" outlineLevel="1">
      <c r="A2735" s="29" t="s">
        <v>2079</v>
      </c>
      <c r="B2735" s="16" t="str">
        <f>'[1]КиПиА и РЭН'!D3818</f>
        <v>Шт</v>
      </c>
      <c r="C2735" s="14">
        <v>1</v>
      </c>
      <c r="D2735" s="2">
        <v>16000000</v>
      </c>
      <c r="E2735" s="2">
        <f t="shared" si="67"/>
        <v>17920000</v>
      </c>
    </row>
    <row r="2736" spans="1:5" ht="11.25" outlineLevel="1">
      <c r="A2736" s="29" t="s">
        <v>2080</v>
      </c>
      <c r="B2736" s="16" t="str">
        <f>'[1]КиПиА и РЭН'!D3819</f>
        <v>Шт</v>
      </c>
      <c r="C2736" s="14">
        <v>2</v>
      </c>
      <c r="D2736" s="2">
        <v>6000000</v>
      </c>
      <c r="E2736" s="2">
        <f t="shared" si="67"/>
        <v>13440000.000000002</v>
      </c>
    </row>
    <row r="2737" spans="1:5" ht="11.25" outlineLevel="1">
      <c r="A2737" s="29" t="s">
        <v>2081</v>
      </c>
      <c r="B2737" s="16" t="str">
        <f>'[1]КиПиА и РЭН'!D3820</f>
        <v>Шт</v>
      </c>
      <c r="C2737" s="14">
        <v>1</v>
      </c>
      <c r="D2737" s="2">
        <v>23000000</v>
      </c>
      <c r="E2737" s="2">
        <f t="shared" si="67"/>
        <v>25760000.000000004</v>
      </c>
    </row>
    <row r="2738" spans="1:5" ht="11.25" outlineLevel="1">
      <c r="A2738" s="29" t="s">
        <v>2082</v>
      </c>
      <c r="B2738" s="16" t="str">
        <f>'[1]КиПиА и РЭН'!D3821</f>
        <v>Шт</v>
      </c>
      <c r="C2738" s="14">
        <v>1</v>
      </c>
      <c r="D2738" s="2">
        <v>3500000</v>
      </c>
      <c r="E2738" s="2">
        <f t="shared" si="67"/>
        <v>3920000.0000000005</v>
      </c>
    </row>
    <row r="2739" spans="1:5" ht="11.25" outlineLevel="1">
      <c r="A2739" s="29" t="s">
        <v>2067</v>
      </c>
      <c r="B2739" s="16" t="str">
        <f>'[1]КиПиА и РЭН'!D3823</f>
        <v>Шт</v>
      </c>
      <c r="C2739" s="14">
        <v>4</v>
      </c>
      <c r="D2739" s="2">
        <v>5400000</v>
      </c>
      <c r="E2739" s="2">
        <f t="shared" si="67"/>
        <v>24192000.000000004</v>
      </c>
    </row>
    <row r="2740" spans="1:5" ht="11.25" outlineLevel="1">
      <c r="A2740" s="29" t="s">
        <v>2065</v>
      </c>
      <c r="B2740" s="16" t="str">
        <f>'[1]КиПиА и РЭН'!D3825</f>
        <v>Шт</v>
      </c>
      <c r="C2740" s="14">
        <v>4</v>
      </c>
      <c r="D2740" s="2">
        <v>10400000</v>
      </c>
      <c r="E2740" s="2">
        <f t="shared" si="67"/>
        <v>46592000.00000001</v>
      </c>
    </row>
    <row r="2741" spans="1:5" ht="11.25" outlineLevel="1">
      <c r="A2741" s="29" t="s">
        <v>2083</v>
      </c>
      <c r="B2741" s="16" t="str">
        <f>'[1]КиПиА и РЭН'!D3827</f>
        <v>Шт</v>
      </c>
      <c r="C2741" s="14">
        <v>3</v>
      </c>
      <c r="D2741" s="2">
        <v>20000000</v>
      </c>
      <c r="E2741" s="2">
        <f t="shared" si="67"/>
        <v>67200000</v>
      </c>
    </row>
    <row r="2742" spans="1:5" ht="11.25" outlineLevel="1">
      <c r="A2742" s="29" t="s">
        <v>2058</v>
      </c>
      <c r="B2742" s="16" t="str">
        <f>'[1]КиПиА и РЭН'!D3829</f>
        <v>Шт</v>
      </c>
      <c r="C2742" s="14">
        <v>2</v>
      </c>
      <c r="D2742" s="2">
        <v>20000000</v>
      </c>
      <c r="E2742" s="2">
        <f t="shared" si="67"/>
        <v>44800000.00000001</v>
      </c>
    </row>
    <row r="2743" spans="1:5" ht="11.25" outlineLevel="1">
      <c r="A2743" s="29" t="s">
        <v>2058</v>
      </c>
      <c r="B2743" s="16" t="str">
        <f>'[1]КиПиА и РЭН'!D3831</f>
        <v>Шт</v>
      </c>
      <c r="C2743" s="14">
        <v>1</v>
      </c>
      <c r="D2743" s="2">
        <v>20000000</v>
      </c>
      <c r="E2743" s="2">
        <f t="shared" si="67"/>
        <v>22400000.000000004</v>
      </c>
    </row>
    <row r="2744" spans="1:5" ht="11.25" outlineLevel="1">
      <c r="A2744" s="29" t="s">
        <v>2084</v>
      </c>
      <c r="B2744" s="16" t="str">
        <f>'[1]КиПиА и РЭН'!D3834</f>
        <v>Шт</v>
      </c>
      <c r="C2744" s="14">
        <v>5</v>
      </c>
      <c r="D2744" s="2">
        <v>3500000</v>
      </c>
      <c r="E2744" s="2">
        <f t="shared" si="67"/>
        <v>19600000.000000004</v>
      </c>
    </row>
    <row r="2745" spans="1:5" ht="11.25" outlineLevel="1">
      <c r="A2745" s="29" t="s">
        <v>2071</v>
      </c>
      <c r="B2745" s="16" t="str">
        <f>'[1]КиПиА и РЭН'!D3850</f>
        <v>Шт</v>
      </c>
      <c r="C2745" s="14">
        <v>6</v>
      </c>
      <c r="D2745" s="2">
        <v>30000000</v>
      </c>
      <c r="E2745" s="2">
        <f t="shared" si="67"/>
        <v>201600000.00000003</v>
      </c>
    </row>
    <row r="2746" spans="1:5" ht="11.25" outlineLevel="1">
      <c r="A2746" s="29" t="s">
        <v>2085</v>
      </c>
      <c r="B2746" s="16" t="str">
        <f>'[1]КиПиА и РЭН'!D3837</f>
        <v>Шт</v>
      </c>
      <c r="C2746" s="14">
        <v>3</v>
      </c>
      <c r="D2746" s="2">
        <v>33000000</v>
      </c>
      <c r="E2746" s="2">
        <f t="shared" si="67"/>
        <v>110880000.00000001</v>
      </c>
    </row>
    <row r="2747" spans="1:5" ht="11.25" outlineLevel="1">
      <c r="A2747" s="29" t="s">
        <v>2086</v>
      </c>
      <c r="B2747" s="16" t="str">
        <f>'[1]КиПиА и РЭН'!D3838</f>
        <v>Шт</v>
      </c>
      <c r="C2747" s="14">
        <v>3</v>
      </c>
      <c r="D2747" s="2">
        <v>33000000</v>
      </c>
      <c r="E2747" s="2">
        <f t="shared" si="67"/>
        <v>110880000.00000001</v>
      </c>
    </row>
    <row r="2748" spans="1:5" ht="22.5" outlineLevel="1">
      <c r="A2748" s="29" t="s">
        <v>2087</v>
      </c>
      <c r="B2748" s="16" t="str">
        <f>'[1]КиПиА и РЭН'!D3839</f>
        <v>Шт</v>
      </c>
      <c r="C2748" s="14">
        <v>3</v>
      </c>
      <c r="D2748" s="2">
        <v>33000000</v>
      </c>
      <c r="E2748" s="2">
        <f t="shared" si="67"/>
        <v>110880000.00000001</v>
      </c>
    </row>
    <row r="2749" spans="1:5" ht="22.5" outlineLevel="1">
      <c r="A2749" s="29" t="s">
        <v>2088</v>
      </c>
      <c r="B2749" s="16" t="str">
        <f>'[1]КиПиА и РЭН'!D3840</f>
        <v>Шт</v>
      </c>
      <c r="C2749" s="14">
        <v>3</v>
      </c>
      <c r="D2749" s="2">
        <v>33000000</v>
      </c>
      <c r="E2749" s="2">
        <f t="shared" si="67"/>
        <v>110880000.00000001</v>
      </c>
    </row>
    <row r="2750" spans="1:5" ht="22.5" outlineLevel="1">
      <c r="A2750" s="29" t="s">
        <v>2089</v>
      </c>
      <c r="B2750" s="16" t="str">
        <f>'[1]КиПиА и РЭН'!D3841</f>
        <v>Шт</v>
      </c>
      <c r="C2750" s="14">
        <v>3</v>
      </c>
      <c r="D2750" s="2">
        <v>32000000</v>
      </c>
      <c r="E2750" s="2">
        <f t="shared" si="67"/>
        <v>107520000.00000001</v>
      </c>
    </row>
    <row r="2751" spans="1:5" ht="22.5" outlineLevel="1">
      <c r="A2751" s="29" t="s">
        <v>2090</v>
      </c>
      <c r="B2751" s="16" t="str">
        <f>'[1]КиПиА и РЭН'!D3842</f>
        <v>Шт</v>
      </c>
      <c r="C2751" s="14">
        <v>3</v>
      </c>
      <c r="D2751" s="2">
        <v>31000000</v>
      </c>
      <c r="E2751" s="2">
        <f t="shared" si="67"/>
        <v>104160000.00000001</v>
      </c>
    </row>
    <row r="2752" spans="1:5" ht="11.25" outlineLevel="1">
      <c r="A2752" s="29" t="s">
        <v>2091</v>
      </c>
      <c r="B2752" s="16" t="str">
        <f>'[1]КиПиА и РЭН'!D3843</f>
        <v>Шт</v>
      </c>
      <c r="C2752" s="14">
        <v>3</v>
      </c>
      <c r="D2752" s="2">
        <v>31000000</v>
      </c>
      <c r="E2752" s="2">
        <f t="shared" si="67"/>
        <v>104160000.00000001</v>
      </c>
    </row>
    <row r="2753" spans="1:5" ht="11.25" outlineLevel="1">
      <c r="A2753" s="29" t="s">
        <v>2092</v>
      </c>
      <c r="B2753" s="16" t="str">
        <f>'[1]КиПиА и РЭН'!D3847</f>
        <v>Шт</v>
      </c>
      <c r="C2753" s="14">
        <v>4</v>
      </c>
      <c r="D2753" s="2">
        <v>15000000</v>
      </c>
      <c r="E2753" s="2">
        <f t="shared" si="67"/>
        <v>67200000</v>
      </c>
    </row>
    <row r="2754" spans="1:5" ht="11.25" outlineLevel="1">
      <c r="A2754" s="29" t="s">
        <v>2093</v>
      </c>
      <c r="B2754" s="16" t="str">
        <f>'[1]КиПиА и РЭН'!D3848</f>
        <v>Шт</v>
      </c>
      <c r="C2754" s="14">
        <v>3</v>
      </c>
      <c r="D2754" s="2">
        <v>30000000</v>
      </c>
      <c r="E2754" s="2">
        <f t="shared" si="67"/>
        <v>100800000.00000001</v>
      </c>
    </row>
    <row r="2755" spans="1:5" ht="22.5" outlineLevel="1">
      <c r="A2755" s="29" t="s">
        <v>2094</v>
      </c>
      <c r="B2755" s="16" t="str">
        <f>'[1]КиПиА и РЭН'!D3849</f>
        <v>Шт</v>
      </c>
      <c r="C2755" s="14">
        <v>3</v>
      </c>
      <c r="D2755" s="2">
        <v>30000000</v>
      </c>
      <c r="E2755" s="2">
        <f t="shared" si="67"/>
        <v>100800000.00000001</v>
      </c>
    </row>
    <row r="2756" spans="1:5" ht="11.25" outlineLevel="1">
      <c r="A2756" s="29" t="s">
        <v>2095</v>
      </c>
      <c r="B2756" s="16" t="str">
        <f>'[1]КиПиА и РЭН'!D3850</f>
        <v>Шт</v>
      </c>
      <c r="C2756" s="14">
        <v>3</v>
      </c>
      <c r="D2756" s="2">
        <v>30000000</v>
      </c>
      <c r="E2756" s="2">
        <f t="shared" si="67"/>
        <v>100800000.00000001</v>
      </c>
    </row>
    <row r="2757" spans="1:5" ht="11.25" outlineLevel="1">
      <c r="A2757" s="29" t="s">
        <v>2096</v>
      </c>
      <c r="B2757" s="16" t="str">
        <f>'[1]КиПиА и РЭН'!D3851</f>
        <v>Шт</v>
      </c>
      <c r="C2757" s="14">
        <v>3</v>
      </c>
      <c r="D2757" s="2">
        <v>15000000</v>
      </c>
      <c r="E2757" s="2">
        <f t="shared" si="67"/>
        <v>50400000.00000001</v>
      </c>
    </row>
    <row r="2758" spans="1:5" ht="11.25" outlineLevel="1">
      <c r="A2758" s="29" t="s">
        <v>2071</v>
      </c>
      <c r="B2758" s="16" t="str">
        <f>'[1]КиПиА и РЭН'!D3852</f>
        <v>Шт</v>
      </c>
      <c r="C2758" s="14">
        <v>6</v>
      </c>
      <c r="D2758" s="2">
        <v>5800000</v>
      </c>
      <c r="E2758" s="2">
        <f t="shared" si="67"/>
        <v>38976000</v>
      </c>
    </row>
    <row r="2759" spans="1:5" ht="11.25" outlineLevel="1">
      <c r="A2759" s="29" t="s">
        <v>2097</v>
      </c>
      <c r="B2759" s="16" t="str">
        <f>'[1]КиПиА и РЭН'!D3853</f>
        <v>Шт</v>
      </c>
      <c r="C2759" s="14">
        <v>3</v>
      </c>
      <c r="D2759" s="2">
        <v>29000000</v>
      </c>
      <c r="E2759" s="2">
        <f t="shared" si="67"/>
        <v>97440000.00000001</v>
      </c>
    </row>
    <row r="2760" spans="1:5" ht="22.5" outlineLevel="1">
      <c r="A2760" s="29" t="s">
        <v>2098</v>
      </c>
      <c r="B2760" s="16" t="str">
        <f>'[1]КиПиА и РЭН'!D3854</f>
        <v>Шт</v>
      </c>
      <c r="C2760" s="14">
        <v>5</v>
      </c>
      <c r="D2760" s="2">
        <v>5500000</v>
      </c>
      <c r="E2760" s="2">
        <f aca="true" t="shared" si="68" ref="E2760:E2804">(C2760*D2760)*1.12</f>
        <v>30800000.000000004</v>
      </c>
    </row>
    <row r="2761" spans="1:5" ht="11.25" outlineLevel="1">
      <c r="A2761" s="29" t="s">
        <v>2099</v>
      </c>
      <c r="B2761" s="16" t="str">
        <f>'[1]КиПиА и РЭН'!D3855</f>
        <v>Шт</v>
      </c>
      <c r="C2761" s="14">
        <v>3</v>
      </c>
      <c r="D2761" s="2">
        <v>27500000</v>
      </c>
      <c r="E2761" s="2">
        <f t="shared" si="68"/>
        <v>92400000.00000001</v>
      </c>
    </row>
    <row r="2762" spans="1:5" ht="11.25" outlineLevel="1">
      <c r="A2762" s="29" t="s">
        <v>2067</v>
      </c>
      <c r="B2762" s="16" t="str">
        <f>'[1]КиПиА и РЭН'!D3856</f>
        <v>Шт</v>
      </c>
      <c r="C2762" s="14">
        <v>3</v>
      </c>
      <c r="D2762" s="2">
        <v>5400000</v>
      </c>
      <c r="E2762" s="2">
        <f t="shared" si="68"/>
        <v>18144000</v>
      </c>
    </row>
    <row r="2763" spans="1:5" ht="11.25" outlineLevel="1">
      <c r="A2763" s="29" t="s">
        <v>2100</v>
      </c>
      <c r="B2763" s="16" t="str">
        <f>'[1]КиПиА и РЭН'!D3857</f>
        <v>Шт</v>
      </c>
      <c r="C2763" s="14">
        <v>3</v>
      </c>
      <c r="D2763" s="2">
        <v>27000000</v>
      </c>
      <c r="E2763" s="2">
        <f t="shared" si="68"/>
        <v>90720000.00000001</v>
      </c>
    </row>
    <row r="2764" spans="1:5" ht="11.25" outlineLevel="1">
      <c r="A2764" s="29" t="s">
        <v>2101</v>
      </c>
      <c r="B2764" s="16" t="str">
        <f>'[1]КиПиА и РЭН'!D3858</f>
        <v>Шт</v>
      </c>
      <c r="C2764" s="14">
        <v>3</v>
      </c>
      <c r="D2764" s="2">
        <v>27000000</v>
      </c>
      <c r="E2764" s="2">
        <f t="shared" si="68"/>
        <v>90720000.00000001</v>
      </c>
    </row>
    <row r="2765" spans="1:5" ht="11.25" outlineLevel="1">
      <c r="A2765" s="29" t="s">
        <v>2102</v>
      </c>
      <c r="B2765" s="16" t="str">
        <f>'[1]КиПиА и РЭН'!D3859</f>
        <v>Шт</v>
      </c>
      <c r="C2765" s="14">
        <v>3</v>
      </c>
      <c r="D2765" s="2">
        <v>27000000</v>
      </c>
      <c r="E2765" s="2">
        <f t="shared" si="68"/>
        <v>90720000.00000001</v>
      </c>
    </row>
    <row r="2766" spans="1:5" ht="11.25" outlineLevel="1">
      <c r="A2766" s="29" t="s">
        <v>2067</v>
      </c>
      <c r="B2766" s="16" t="str">
        <f>'[1]КиПиА и РЭН'!D3860</f>
        <v>Шт</v>
      </c>
      <c r="C2766" s="14">
        <v>3</v>
      </c>
      <c r="D2766" s="2">
        <v>5400000</v>
      </c>
      <c r="E2766" s="2">
        <f t="shared" si="68"/>
        <v>18144000</v>
      </c>
    </row>
    <row r="2767" spans="1:5" ht="11.25" outlineLevel="1">
      <c r="A2767" s="29" t="s">
        <v>2103</v>
      </c>
      <c r="B2767" s="16" t="str">
        <f>'[1]КиПиА и РЭН'!D3861</f>
        <v>Шт</v>
      </c>
      <c r="C2767" s="14">
        <v>3</v>
      </c>
      <c r="D2767" s="2">
        <v>27000000</v>
      </c>
      <c r="E2767" s="2">
        <f t="shared" si="68"/>
        <v>90720000.00000001</v>
      </c>
    </row>
    <row r="2768" spans="1:5" ht="11.25" outlineLevel="1">
      <c r="A2768" s="29" t="s">
        <v>2104</v>
      </c>
      <c r="B2768" s="16" t="str">
        <f>'[1]КиПиА и РЭН'!D3862</f>
        <v>Шт</v>
      </c>
      <c r="C2768" s="14">
        <v>3</v>
      </c>
      <c r="D2768" s="2">
        <v>27000000</v>
      </c>
      <c r="E2768" s="2">
        <f t="shared" si="68"/>
        <v>90720000.00000001</v>
      </c>
    </row>
    <row r="2769" spans="1:5" ht="11.25" outlineLevel="1">
      <c r="A2769" s="29" t="s">
        <v>2105</v>
      </c>
      <c r="B2769" s="16" t="str">
        <f>'[1]КиПиА и РЭН'!D3863</f>
        <v>Шт</v>
      </c>
      <c r="C2769" s="14">
        <v>3</v>
      </c>
      <c r="D2769" s="2">
        <v>27000000</v>
      </c>
      <c r="E2769" s="2">
        <f t="shared" si="68"/>
        <v>90720000.00000001</v>
      </c>
    </row>
    <row r="2770" spans="1:5" ht="11.25" outlineLevel="1">
      <c r="A2770" s="29" t="s">
        <v>2106</v>
      </c>
      <c r="B2770" s="16" t="str">
        <f>'[1]КиПиА и РЭН'!D3864</f>
        <v>Шт</v>
      </c>
      <c r="C2770" s="14">
        <v>3</v>
      </c>
      <c r="D2770" s="2">
        <v>25000000</v>
      </c>
      <c r="E2770" s="2">
        <f t="shared" si="68"/>
        <v>84000000.00000001</v>
      </c>
    </row>
    <row r="2771" spans="1:5" ht="11.25" outlineLevel="1">
      <c r="A2771" s="29" t="s">
        <v>2107</v>
      </c>
      <c r="B2771" s="16" t="str">
        <f>'[1]КиПиА и РЭН'!D3865</f>
        <v>Шт</v>
      </c>
      <c r="C2771" s="14">
        <v>3</v>
      </c>
      <c r="D2771" s="2">
        <v>25000000</v>
      </c>
      <c r="E2771" s="2">
        <f t="shared" si="68"/>
        <v>84000000.00000001</v>
      </c>
    </row>
    <row r="2772" spans="1:5" ht="11.25" outlineLevel="1">
      <c r="A2772" s="29" t="s">
        <v>2108</v>
      </c>
      <c r="B2772" s="16" t="str">
        <f>'[1]КиПиА и РЭН'!D3866</f>
        <v>Шт</v>
      </c>
      <c r="C2772" s="14">
        <v>3</v>
      </c>
      <c r="D2772" s="2">
        <v>25000000</v>
      </c>
      <c r="E2772" s="2">
        <f t="shared" si="68"/>
        <v>84000000.00000001</v>
      </c>
    </row>
    <row r="2773" spans="1:5" ht="22.5" outlineLevel="1">
      <c r="A2773" s="29" t="s">
        <v>2109</v>
      </c>
      <c r="B2773" s="16" t="str">
        <f>'[1]КиПиА и РЭН'!D3867</f>
        <v>Шт</v>
      </c>
      <c r="C2773" s="14">
        <v>3</v>
      </c>
      <c r="D2773" s="2">
        <v>25000000</v>
      </c>
      <c r="E2773" s="2">
        <f t="shared" si="68"/>
        <v>84000000.00000001</v>
      </c>
    </row>
    <row r="2774" spans="1:5" ht="22.5" outlineLevel="1">
      <c r="A2774" s="29" t="s">
        <v>2110</v>
      </c>
      <c r="B2774" s="16" t="str">
        <f>'[1]КиПиА и РЭН'!D3868</f>
        <v>Шт</v>
      </c>
      <c r="C2774" s="14">
        <v>1</v>
      </c>
      <c r="D2774" s="2">
        <v>25000000</v>
      </c>
      <c r="E2774" s="2">
        <f t="shared" si="68"/>
        <v>28000000.000000004</v>
      </c>
    </row>
    <row r="2775" spans="1:5" ht="22.5" outlineLevel="1">
      <c r="A2775" s="29" t="s">
        <v>2111</v>
      </c>
      <c r="B2775" s="16" t="str">
        <f>'[1]КиПиА и РЭН'!D3869</f>
        <v>Шт</v>
      </c>
      <c r="C2775" s="14">
        <v>2</v>
      </c>
      <c r="D2775" s="2">
        <v>25000000</v>
      </c>
      <c r="E2775" s="2">
        <f t="shared" si="68"/>
        <v>56000000.00000001</v>
      </c>
    </row>
    <row r="2776" spans="1:5" ht="22.5" outlineLevel="1">
      <c r="A2776" s="29" t="s">
        <v>2112</v>
      </c>
      <c r="B2776" s="16" t="str">
        <f>'[1]КиПиА и РЭН'!D3870</f>
        <v>Шт</v>
      </c>
      <c r="C2776" s="14">
        <v>2</v>
      </c>
      <c r="D2776" s="2">
        <v>25000000</v>
      </c>
      <c r="E2776" s="2">
        <f t="shared" si="68"/>
        <v>56000000.00000001</v>
      </c>
    </row>
    <row r="2777" spans="1:5" ht="22.5" outlineLevel="1">
      <c r="A2777" s="29" t="s">
        <v>2113</v>
      </c>
      <c r="B2777" s="16" t="str">
        <f>'[1]КиПиА и РЭН'!D3871</f>
        <v>Шт</v>
      </c>
      <c r="C2777" s="14">
        <v>2</v>
      </c>
      <c r="D2777" s="2">
        <v>25000000</v>
      </c>
      <c r="E2777" s="2">
        <f t="shared" si="68"/>
        <v>56000000.00000001</v>
      </c>
    </row>
    <row r="2778" spans="1:5" ht="22.5" outlineLevel="1">
      <c r="A2778" s="29" t="s">
        <v>2114</v>
      </c>
      <c r="B2778" s="16" t="str">
        <f>'[1]КиПиА и РЭН'!D3872</f>
        <v>Шт</v>
      </c>
      <c r="C2778" s="14">
        <v>2</v>
      </c>
      <c r="D2778" s="2">
        <v>25000000</v>
      </c>
      <c r="E2778" s="2">
        <f t="shared" si="68"/>
        <v>56000000.00000001</v>
      </c>
    </row>
    <row r="2779" spans="1:5" ht="11.25" outlineLevel="1">
      <c r="A2779" s="29" t="s">
        <v>2115</v>
      </c>
      <c r="B2779" s="16" t="str">
        <f>'[1]КиПиА и РЭН'!D3873</f>
        <v>Шт</v>
      </c>
      <c r="C2779" s="14">
        <v>2</v>
      </c>
      <c r="D2779" s="2">
        <v>25000000</v>
      </c>
      <c r="E2779" s="2">
        <f t="shared" si="68"/>
        <v>56000000.00000001</v>
      </c>
    </row>
    <row r="2780" spans="1:5" ht="22.5" outlineLevel="1">
      <c r="A2780" s="29" t="s">
        <v>2076</v>
      </c>
      <c r="B2780" s="16" t="str">
        <f>'[1]КиПиА и РЭН'!D3874</f>
        <v>Шт</v>
      </c>
      <c r="C2780" s="14">
        <v>2</v>
      </c>
      <c r="D2780" s="2">
        <v>25000000</v>
      </c>
      <c r="E2780" s="2">
        <f t="shared" si="68"/>
        <v>56000000.00000001</v>
      </c>
    </row>
    <row r="2781" spans="1:5" ht="11.25" outlineLevel="1">
      <c r="A2781" s="29" t="s">
        <v>2116</v>
      </c>
      <c r="B2781" s="16" t="str">
        <f>'[1]КиПиА и РЭН'!D3875</f>
        <v>Шт</v>
      </c>
      <c r="C2781" s="14">
        <v>2</v>
      </c>
      <c r="D2781" s="2">
        <v>25000000</v>
      </c>
      <c r="E2781" s="2">
        <f t="shared" si="68"/>
        <v>56000000.00000001</v>
      </c>
    </row>
    <row r="2782" spans="1:5" ht="22.5" outlineLevel="1">
      <c r="A2782" s="29" t="s">
        <v>2117</v>
      </c>
      <c r="B2782" s="16" t="str">
        <f>'[1]КиПиА и РЭН'!D3876</f>
        <v>Шт</v>
      </c>
      <c r="C2782" s="14">
        <v>2</v>
      </c>
      <c r="D2782" s="2">
        <v>25000000</v>
      </c>
      <c r="E2782" s="2">
        <f t="shared" si="68"/>
        <v>56000000.00000001</v>
      </c>
    </row>
    <row r="2783" spans="1:5" ht="11.25" outlineLevel="1">
      <c r="A2783" s="29" t="s">
        <v>2118</v>
      </c>
      <c r="B2783" s="16" t="str">
        <f>'[1]КиПиА и РЭН'!D3877</f>
        <v>Шт</v>
      </c>
      <c r="C2783" s="14">
        <v>2</v>
      </c>
      <c r="D2783" s="2">
        <v>25000000</v>
      </c>
      <c r="E2783" s="2">
        <f t="shared" si="68"/>
        <v>56000000.00000001</v>
      </c>
    </row>
    <row r="2784" spans="1:5" ht="22.5" outlineLevel="1">
      <c r="A2784" s="29" t="s">
        <v>2066</v>
      </c>
      <c r="B2784" s="16" t="str">
        <f>'[1]КиПиА и РЭН'!D3878</f>
        <v>Шт</v>
      </c>
      <c r="C2784" s="14">
        <v>1</v>
      </c>
      <c r="D2784" s="2">
        <v>25000000</v>
      </c>
      <c r="E2784" s="2">
        <f t="shared" si="68"/>
        <v>28000000.000000004</v>
      </c>
    </row>
    <row r="2785" spans="1:5" ht="67.5" outlineLevel="1">
      <c r="A2785" s="29" t="s">
        <v>2119</v>
      </c>
      <c r="B2785" s="16" t="str">
        <f>'[1]КиПиА и РЭН'!D3879</f>
        <v>Шт</v>
      </c>
      <c r="C2785" s="14">
        <v>1</v>
      </c>
      <c r="D2785" s="2">
        <v>24000000</v>
      </c>
      <c r="E2785" s="2">
        <f t="shared" si="68"/>
        <v>26880000.000000004</v>
      </c>
    </row>
    <row r="2786" spans="1:5" ht="11.25" outlineLevel="1">
      <c r="A2786" s="29" t="s">
        <v>2120</v>
      </c>
      <c r="B2786" s="16" t="str">
        <f>'[1]КиПиА и РЭН'!D3880</f>
        <v>Шт</v>
      </c>
      <c r="C2786" s="14">
        <v>2</v>
      </c>
      <c r="D2786" s="2">
        <v>24000000</v>
      </c>
      <c r="E2786" s="2">
        <f t="shared" si="68"/>
        <v>53760000.00000001</v>
      </c>
    </row>
    <row r="2787" spans="1:5" ht="33.75" outlineLevel="1">
      <c r="A2787" s="29" t="s">
        <v>2121</v>
      </c>
      <c r="B2787" s="16" t="str">
        <f>'[1]КиПиА и РЭН'!D3881</f>
        <v>Шт</v>
      </c>
      <c r="C2787" s="14">
        <v>2</v>
      </c>
      <c r="D2787" s="2">
        <v>24000000</v>
      </c>
      <c r="E2787" s="2">
        <f t="shared" si="68"/>
        <v>53760000.00000001</v>
      </c>
    </row>
    <row r="2788" spans="1:5" ht="11.25" outlineLevel="1">
      <c r="A2788" s="29" t="s">
        <v>2122</v>
      </c>
      <c r="B2788" s="16" t="str">
        <f>'[1]КиПиА и РЭН'!D3882</f>
        <v>Шт</v>
      </c>
      <c r="C2788" s="14">
        <v>6</v>
      </c>
      <c r="D2788" s="2">
        <v>12000000</v>
      </c>
      <c r="E2788" s="2">
        <f t="shared" si="68"/>
        <v>80640000.00000001</v>
      </c>
    </row>
    <row r="2789" spans="1:5" ht="11.25" outlineLevel="1">
      <c r="A2789" s="29" t="s">
        <v>2071</v>
      </c>
      <c r="B2789" s="16" t="str">
        <f>'[1]КиПиА и РЭН'!D3883</f>
        <v>Шт</v>
      </c>
      <c r="C2789" s="14">
        <v>6</v>
      </c>
      <c r="D2789" s="2">
        <v>5800000</v>
      </c>
      <c r="E2789" s="2">
        <f t="shared" si="68"/>
        <v>38976000</v>
      </c>
    </row>
    <row r="2790" spans="1:5" ht="11.25" outlineLevel="1">
      <c r="A2790" s="29" t="s">
        <v>2123</v>
      </c>
      <c r="B2790" s="16" t="str">
        <f>'[1]КиПиА и РЭН'!D3884</f>
        <v>Шт</v>
      </c>
      <c r="C2790" s="14">
        <v>2</v>
      </c>
      <c r="D2790" s="2">
        <v>22000000</v>
      </c>
      <c r="E2790" s="2">
        <f t="shared" si="68"/>
        <v>49280000.00000001</v>
      </c>
    </row>
    <row r="2791" spans="1:5" ht="11.25" outlineLevel="1">
      <c r="A2791" s="29" t="s">
        <v>2058</v>
      </c>
      <c r="B2791" s="16" t="str">
        <f>'[1]КиПиА и РЭН'!D3887</f>
        <v>Шт</v>
      </c>
      <c r="C2791" s="14">
        <v>1</v>
      </c>
      <c r="D2791" s="2">
        <v>20000000</v>
      </c>
      <c r="E2791" s="2">
        <f t="shared" si="68"/>
        <v>22400000.000000004</v>
      </c>
    </row>
    <row r="2792" spans="1:5" ht="11.25" outlineLevel="1">
      <c r="A2792" s="29" t="s">
        <v>2059</v>
      </c>
      <c r="B2792" s="16" t="str">
        <f>'[1]КиПиА и РЭН'!D3888</f>
        <v>Шт</v>
      </c>
      <c r="C2792" s="14">
        <v>1</v>
      </c>
      <c r="D2792" s="2">
        <v>10000000</v>
      </c>
      <c r="E2792" s="2">
        <f t="shared" si="68"/>
        <v>11200000.000000002</v>
      </c>
    </row>
    <row r="2793" spans="1:5" ht="11.25" outlineLevel="1">
      <c r="A2793" s="29" t="s">
        <v>2058</v>
      </c>
      <c r="B2793" s="16" t="str">
        <f>'[1]КиПиА и РЭН'!D3889</f>
        <v>Шт</v>
      </c>
      <c r="C2793" s="14">
        <v>1</v>
      </c>
      <c r="D2793" s="2">
        <v>20000000</v>
      </c>
      <c r="E2793" s="2">
        <f t="shared" si="68"/>
        <v>22400000.000000004</v>
      </c>
    </row>
    <row r="2794" spans="1:5" ht="11.25" outlineLevel="1">
      <c r="A2794" s="29" t="s">
        <v>2059</v>
      </c>
      <c r="B2794" s="16" t="str">
        <f>'[1]КиПиА и РЭН'!D3891</f>
        <v>Шт</v>
      </c>
      <c r="C2794" s="14">
        <v>1</v>
      </c>
      <c r="D2794" s="2">
        <v>10000000</v>
      </c>
      <c r="E2794" s="2">
        <f t="shared" si="68"/>
        <v>11200000.000000002</v>
      </c>
    </row>
    <row r="2795" spans="1:5" ht="22.5" outlineLevel="1">
      <c r="A2795" s="29" t="s">
        <v>2124</v>
      </c>
      <c r="B2795" s="16" t="str">
        <f>'[1]КиПиА и РЭН'!D3892</f>
        <v>Шт</v>
      </c>
      <c r="C2795" s="14">
        <v>1</v>
      </c>
      <c r="D2795" s="2">
        <v>18000000</v>
      </c>
      <c r="E2795" s="2">
        <f t="shared" si="68"/>
        <v>20160000.000000004</v>
      </c>
    </row>
    <row r="2796" spans="1:5" ht="11.25" outlineLevel="1">
      <c r="A2796" s="29" t="s">
        <v>2071</v>
      </c>
      <c r="B2796" s="16" t="str">
        <f>'[1]КиПиА и РЭН'!D3895</f>
        <v>Шт</v>
      </c>
      <c r="C2796" s="14">
        <v>3</v>
      </c>
      <c r="D2796" s="2">
        <v>5800000</v>
      </c>
      <c r="E2796" s="2">
        <f t="shared" si="68"/>
        <v>19488000</v>
      </c>
    </row>
    <row r="2797" spans="1:5" ht="11.25" outlineLevel="1">
      <c r="A2797" s="29" t="s">
        <v>2125</v>
      </c>
      <c r="B2797" s="16" t="str">
        <f>'[1]КиПиА и РЭН'!D3897</f>
        <v>Шт</v>
      </c>
      <c r="C2797" s="14">
        <v>1</v>
      </c>
      <c r="D2797" s="2">
        <v>2800000</v>
      </c>
      <c r="E2797" s="2">
        <f t="shared" si="68"/>
        <v>3136000.0000000005</v>
      </c>
    </row>
    <row r="2798" spans="1:5" ht="11.25" outlineLevel="1">
      <c r="A2798" s="29" t="s">
        <v>2126</v>
      </c>
      <c r="B2798" s="16" t="str">
        <f>'[1]КиПиА и РЭН'!D3906</f>
        <v>Шт</v>
      </c>
      <c r="C2798" s="14">
        <v>6</v>
      </c>
      <c r="D2798" s="2">
        <v>2500000</v>
      </c>
      <c r="E2798" s="2">
        <f t="shared" si="68"/>
        <v>16800000</v>
      </c>
    </row>
    <row r="2799" spans="1:5" ht="11.25" outlineLevel="1">
      <c r="A2799" s="29" t="s">
        <v>2127</v>
      </c>
      <c r="B2799" s="16" t="str">
        <f>'[1]КиПиА и РЭН'!D3907</f>
        <v>Шт</v>
      </c>
      <c r="C2799" s="14">
        <v>6</v>
      </c>
      <c r="D2799" s="2">
        <v>2500000</v>
      </c>
      <c r="E2799" s="2">
        <f t="shared" si="68"/>
        <v>16800000</v>
      </c>
    </row>
    <row r="2800" spans="1:5" ht="11.25" outlineLevel="1">
      <c r="A2800" s="29" t="s">
        <v>2084</v>
      </c>
      <c r="B2800" s="16" t="str">
        <f>'[1]КиПиА и РЭН'!D3910</f>
        <v>Шт</v>
      </c>
      <c r="C2800" s="14">
        <v>4</v>
      </c>
      <c r="D2800" s="2">
        <v>3500000</v>
      </c>
      <c r="E2800" s="2">
        <f t="shared" si="68"/>
        <v>15680000.000000002</v>
      </c>
    </row>
    <row r="2801" spans="1:5" ht="11.25" outlineLevel="1">
      <c r="A2801" s="29" t="s">
        <v>2128</v>
      </c>
      <c r="B2801" s="16" t="str">
        <f>'[1]КиПиА и РЭН'!D3913</f>
        <v>Шт</v>
      </c>
      <c r="C2801" s="14">
        <v>2</v>
      </c>
      <c r="D2801" s="2">
        <v>6500000</v>
      </c>
      <c r="E2801" s="2">
        <f t="shared" si="68"/>
        <v>14560000.000000002</v>
      </c>
    </row>
    <row r="2802" spans="1:5" ht="11.25" outlineLevel="1">
      <c r="A2802" s="29" t="s">
        <v>2067</v>
      </c>
      <c r="B2802" s="16" t="str">
        <f>'[1]КиПиА и РЭН'!D3920</f>
        <v>Шт</v>
      </c>
      <c r="C2802" s="14">
        <v>2</v>
      </c>
      <c r="D2802" s="2">
        <v>5400000</v>
      </c>
      <c r="E2802" s="2">
        <f t="shared" si="68"/>
        <v>12096000.000000002</v>
      </c>
    </row>
    <row r="2803" spans="1:5" ht="11.25" outlineLevel="1">
      <c r="A2803" s="29" t="s">
        <v>2129</v>
      </c>
      <c r="B2803" s="16" t="str">
        <f>'[1]КиПиА и РЭН'!D3921</f>
        <v>Шт</v>
      </c>
      <c r="C2803" s="14">
        <v>2</v>
      </c>
      <c r="D2803" s="2">
        <v>10000000</v>
      </c>
      <c r="E2803" s="2">
        <f t="shared" si="68"/>
        <v>22400000.000000004</v>
      </c>
    </row>
    <row r="2804" spans="1:5" ht="11.25" outlineLevel="1">
      <c r="A2804" s="29" t="s">
        <v>2130</v>
      </c>
      <c r="B2804" s="16" t="str">
        <f>'[1]КиПиА и РЭН'!D3922</f>
        <v>Шт</v>
      </c>
      <c r="C2804" s="14">
        <v>5</v>
      </c>
      <c r="D2804" s="2">
        <v>5000000</v>
      </c>
      <c r="E2804" s="2">
        <f t="shared" si="68"/>
        <v>28000000.000000004</v>
      </c>
    </row>
    <row r="2805" spans="1:5" s="4" customFormat="1" ht="11.25">
      <c r="A2805" s="30" t="s">
        <v>2131</v>
      </c>
      <c r="B2805" s="10"/>
      <c r="C2805" s="10"/>
      <c r="D2805" s="10"/>
      <c r="E2805" s="1">
        <f>SUM(E2806:E2820)</f>
        <v>602448000</v>
      </c>
    </row>
    <row r="2806" spans="1:5" ht="22.5" outlineLevel="1">
      <c r="A2806" s="29" t="s">
        <v>2132</v>
      </c>
      <c r="B2806" s="16" t="str">
        <f>'[1]КиПиА и РЭН'!D3996</f>
        <v>Шт</v>
      </c>
      <c r="C2806" s="14">
        <v>10</v>
      </c>
      <c r="D2806" s="2">
        <v>35000000</v>
      </c>
      <c r="E2806" s="2">
        <f aca="true" t="shared" si="69" ref="E2806:E2842">(C2806*D2806)*1.12</f>
        <v>392000000.00000006</v>
      </c>
    </row>
    <row r="2807" spans="1:5" ht="11.25" outlineLevel="1">
      <c r="A2807" s="29" t="s">
        <v>2133</v>
      </c>
      <c r="B2807" s="16" t="str">
        <f>'[1]КиПиА и РЭН'!D3999</f>
        <v>Шт</v>
      </c>
      <c r="C2807" s="14">
        <v>20</v>
      </c>
      <c r="D2807" s="2">
        <v>2000000</v>
      </c>
      <c r="E2807" s="2">
        <f t="shared" si="69"/>
        <v>44800000.00000001</v>
      </c>
    </row>
    <row r="2808" spans="1:5" ht="11.25" outlineLevel="1">
      <c r="A2808" s="29" t="s">
        <v>2134</v>
      </c>
      <c r="B2808" s="16" t="str">
        <f>'[1]КиПиА и РЭН'!D4000</f>
        <v>Шт</v>
      </c>
      <c r="C2808" s="14">
        <v>1</v>
      </c>
      <c r="D2808" s="2">
        <v>23000000</v>
      </c>
      <c r="E2808" s="2">
        <f t="shared" si="69"/>
        <v>25760000.000000004</v>
      </c>
    </row>
    <row r="2809" spans="1:5" ht="11.25" outlineLevel="1">
      <c r="A2809" s="29" t="s">
        <v>2135</v>
      </c>
      <c r="B2809" s="16" t="str">
        <f>'[1]КиПиА и РЭН'!D4001</f>
        <v>Шт</v>
      </c>
      <c r="C2809" s="14">
        <v>1</v>
      </c>
      <c r="D2809" s="2">
        <v>43000000</v>
      </c>
      <c r="E2809" s="2">
        <f t="shared" si="69"/>
        <v>48160000.00000001</v>
      </c>
    </row>
    <row r="2810" spans="1:5" ht="11.25" outlineLevel="1">
      <c r="A2810" s="29" t="s">
        <v>2133</v>
      </c>
      <c r="B2810" s="16" t="str">
        <f>'[1]КиПиА и РЭН'!D4002</f>
        <v>Шт</v>
      </c>
      <c r="C2810" s="14">
        <v>8</v>
      </c>
      <c r="D2810" s="2">
        <v>2000000</v>
      </c>
      <c r="E2810" s="2">
        <f t="shared" si="69"/>
        <v>17920000</v>
      </c>
    </row>
    <row r="2811" spans="1:5" ht="11.25" outlineLevel="1">
      <c r="A2811" s="29" t="s">
        <v>2133</v>
      </c>
      <c r="B2811" s="16" t="str">
        <f>'[1]КиПиА и РЭН'!D4003</f>
        <v>Шт</v>
      </c>
      <c r="C2811" s="14">
        <v>4</v>
      </c>
      <c r="D2811" s="2">
        <v>2000000</v>
      </c>
      <c r="E2811" s="2">
        <f t="shared" si="69"/>
        <v>8960000</v>
      </c>
    </row>
    <row r="2812" spans="1:5" ht="11.25" outlineLevel="1">
      <c r="A2812" s="29" t="s">
        <v>2133</v>
      </c>
      <c r="B2812" s="16" t="str">
        <f>'[1]КиПиА и РЭН'!D4004</f>
        <v>Шт</v>
      </c>
      <c r="C2812" s="14">
        <v>4</v>
      </c>
      <c r="D2812" s="2">
        <v>2000000</v>
      </c>
      <c r="E2812" s="2">
        <f t="shared" si="69"/>
        <v>8960000</v>
      </c>
    </row>
    <row r="2813" spans="1:5" ht="11.25" outlineLevel="1">
      <c r="A2813" s="29" t="s">
        <v>2133</v>
      </c>
      <c r="B2813" s="16" t="str">
        <f>'[1]КиПиА и РЭН'!D4007</f>
        <v>Шт</v>
      </c>
      <c r="C2813" s="14">
        <v>2</v>
      </c>
      <c r="D2813" s="2">
        <v>2000000</v>
      </c>
      <c r="E2813" s="2">
        <f t="shared" si="69"/>
        <v>4480000</v>
      </c>
    </row>
    <row r="2814" spans="1:5" ht="11.25" outlineLevel="1">
      <c r="A2814" s="29" t="s">
        <v>2136</v>
      </c>
      <c r="B2814" s="16" t="str">
        <f>'[1]КиПиА и РЭН'!D4008</f>
        <v>Шт</v>
      </c>
      <c r="C2814" s="14">
        <v>1</v>
      </c>
      <c r="D2814" s="2">
        <v>10000000</v>
      </c>
      <c r="E2814" s="2">
        <f t="shared" si="69"/>
        <v>11200000.000000002</v>
      </c>
    </row>
    <row r="2815" spans="1:5" ht="11.25" outlineLevel="1">
      <c r="A2815" s="29" t="s">
        <v>2137</v>
      </c>
      <c r="B2815" s="16" t="str">
        <f>'[1]КиПиА и РЭН'!D4009</f>
        <v>к-т</v>
      </c>
      <c r="C2815" s="14">
        <v>12</v>
      </c>
      <c r="D2815" s="2">
        <v>650000</v>
      </c>
      <c r="E2815" s="2">
        <f t="shared" si="69"/>
        <v>8736000</v>
      </c>
    </row>
    <row r="2816" spans="1:5" ht="11.25" outlineLevel="1">
      <c r="A2816" s="29" t="s">
        <v>2138</v>
      </c>
      <c r="B2816" s="16" t="str">
        <f>'[1]КиПиА и РЭН'!D4010</f>
        <v>К-Т</v>
      </c>
      <c r="C2816" s="14">
        <v>12</v>
      </c>
      <c r="D2816" s="2">
        <v>650000</v>
      </c>
      <c r="E2816" s="2">
        <f t="shared" si="69"/>
        <v>8736000</v>
      </c>
    </row>
    <row r="2817" spans="1:5" ht="22.5" outlineLevel="1">
      <c r="A2817" s="29" t="s">
        <v>2139</v>
      </c>
      <c r="B2817" s="16" t="str">
        <f>'[1]КиПиА и РЭН'!D4011</f>
        <v>Шт</v>
      </c>
      <c r="C2817" s="14">
        <v>12</v>
      </c>
      <c r="D2817" s="2">
        <v>650000</v>
      </c>
      <c r="E2817" s="2">
        <f t="shared" si="69"/>
        <v>8736000</v>
      </c>
    </row>
    <row r="2818" spans="1:5" ht="11.25" outlineLevel="1">
      <c r="A2818" s="29" t="s">
        <v>2140</v>
      </c>
      <c r="B2818" s="16" t="str">
        <f>'[1]КиПиА и РЭН'!D4022</f>
        <v>Шт</v>
      </c>
      <c r="C2818" s="14">
        <v>5</v>
      </c>
      <c r="D2818" s="2">
        <v>750000</v>
      </c>
      <c r="E2818" s="2">
        <f t="shared" si="69"/>
        <v>4200000</v>
      </c>
    </row>
    <row r="2819" spans="1:5" ht="11.25" outlineLevel="1">
      <c r="A2819" s="29" t="s">
        <v>2141</v>
      </c>
      <c r="B2819" s="16" t="str">
        <f>'[1]КиПиА и РЭН'!D4023</f>
        <v>Шт</v>
      </c>
      <c r="C2819" s="14">
        <v>15</v>
      </c>
      <c r="D2819" s="2">
        <v>250000</v>
      </c>
      <c r="E2819" s="2">
        <f t="shared" si="69"/>
        <v>4200000</v>
      </c>
    </row>
    <row r="2820" spans="1:5" ht="11.25" outlineLevel="1">
      <c r="A2820" s="29" t="s">
        <v>2142</v>
      </c>
      <c r="B2820" s="16" t="str">
        <f>'[1]КиПиА и РЭН'!D4034</f>
        <v>Шт</v>
      </c>
      <c r="C2820" s="14">
        <v>1</v>
      </c>
      <c r="D2820" s="2">
        <v>5000000</v>
      </c>
      <c r="E2820" s="2">
        <f t="shared" si="69"/>
        <v>5600000.000000001</v>
      </c>
    </row>
    <row r="2821" spans="1:5" s="4" customFormat="1" ht="11.25">
      <c r="A2821" s="28" t="s">
        <v>2143</v>
      </c>
      <c r="B2821" s="10"/>
      <c r="C2821" s="10"/>
      <c r="D2821" s="10"/>
      <c r="E2821" s="1">
        <f>SUM(E2822:E2862)</f>
        <v>265316800</v>
      </c>
    </row>
    <row r="2822" spans="1:5" ht="11.25" outlineLevel="1">
      <c r="A2822" s="29" t="s">
        <v>2144</v>
      </c>
      <c r="B2822" s="16" t="str">
        <f>'[1]КиПиА и РЭН'!D4165</f>
        <v>Шт</v>
      </c>
      <c r="C2822" s="2">
        <v>2</v>
      </c>
      <c r="D2822" s="2">
        <v>320000</v>
      </c>
      <c r="E2822" s="2">
        <f t="shared" si="69"/>
        <v>716800.0000000001</v>
      </c>
    </row>
    <row r="2823" spans="1:5" ht="22.5" outlineLevel="1">
      <c r="A2823" s="29" t="s">
        <v>2145</v>
      </c>
      <c r="B2823" s="16" t="str">
        <f>'[1]КиПиА и РЭН'!D4166</f>
        <v>Шт</v>
      </c>
      <c r="C2823" s="2">
        <v>25</v>
      </c>
      <c r="D2823" s="2">
        <v>650000</v>
      </c>
      <c r="E2823" s="2">
        <f t="shared" si="69"/>
        <v>18200000</v>
      </c>
    </row>
    <row r="2824" spans="1:5" ht="22.5" outlineLevel="1">
      <c r="A2824" s="29" t="s">
        <v>2146</v>
      </c>
      <c r="B2824" s="16" t="str">
        <f>'[1]КиПиА и РЭН'!D4167</f>
        <v>Шт</v>
      </c>
      <c r="C2824" s="2">
        <v>25</v>
      </c>
      <c r="D2824" s="2">
        <v>650000</v>
      </c>
      <c r="E2824" s="2">
        <f t="shared" si="69"/>
        <v>18200000</v>
      </c>
    </row>
    <row r="2825" spans="1:5" ht="11.25" outlineLevel="1">
      <c r="A2825" s="29" t="s">
        <v>2147</v>
      </c>
      <c r="B2825" s="16" t="str">
        <f>'[1]КиПиА и РЭН'!D4168</f>
        <v>Шт</v>
      </c>
      <c r="C2825" s="2">
        <v>25</v>
      </c>
      <c r="D2825" s="2">
        <v>1000</v>
      </c>
      <c r="E2825" s="2">
        <f t="shared" si="69"/>
        <v>28000.000000000004</v>
      </c>
    </row>
    <row r="2826" spans="1:5" ht="11.25" outlineLevel="1">
      <c r="A2826" s="29" t="s">
        <v>2148</v>
      </c>
      <c r="B2826" s="16" t="str">
        <f>'[1]КиПиА и РЭН'!D4169</f>
        <v>Шт</v>
      </c>
      <c r="C2826" s="2">
        <v>25</v>
      </c>
      <c r="D2826" s="2">
        <v>1000</v>
      </c>
      <c r="E2826" s="2">
        <f t="shared" si="69"/>
        <v>28000.000000000004</v>
      </c>
    </row>
    <row r="2827" spans="1:5" ht="11.25" outlineLevel="1">
      <c r="A2827" s="29" t="s">
        <v>2149</v>
      </c>
      <c r="B2827" s="16" t="str">
        <f>'[1]КиПиА и РЭН'!D4170</f>
        <v>Шт</v>
      </c>
      <c r="C2827" s="2">
        <v>25</v>
      </c>
      <c r="D2827" s="2">
        <v>1000</v>
      </c>
      <c r="E2827" s="2">
        <f t="shared" si="69"/>
        <v>28000.000000000004</v>
      </c>
    </row>
    <row r="2828" spans="1:5" ht="11.25" outlineLevel="1">
      <c r="A2828" s="29" t="s">
        <v>2150</v>
      </c>
      <c r="B2828" s="16" t="str">
        <f>'[1]КиПиА и РЭН'!D4171</f>
        <v>Шт</v>
      </c>
      <c r="C2828" s="2">
        <v>25</v>
      </c>
      <c r="D2828" s="2">
        <v>1000</v>
      </c>
      <c r="E2828" s="2">
        <f t="shared" si="69"/>
        <v>28000.000000000004</v>
      </c>
    </row>
    <row r="2829" spans="1:5" ht="22.5" outlineLevel="1">
      <c r="A2829" s="29" t="s">
        <v>2151</v>
      </c>
      <c r="B2829" s="16" t="str">
        <f>'[1]КиПиА и РЭН'!D4172</f>
        <v>Шт</v>
      </c>
      <c r="C2829" s="2">
        <v>25</v>
      </c>
      <c r="D2829" s="2">
        <v>200000</v>
      </c>
      <c r="E2829" s="2">
        <f t="shared" si="69"/>
        <v>5600000.000000001</v>
      </c>
    </row>
    <row r="2830" spans="1:5" ht="22.5" outlineLevel="1">
      <c r="A2830" s="29" t="s">
        <v>2152</v>
      </c>
      <c r="B2830" s="16" t="str">
        <f>'[1]КиПиА и РЭН'!D4173</f>
        <v>Шт</v>
      </c>
      <c r="C2830" s="2">
        <v>25</v>
      </c>
      <c r="D2830" s="2">
        <v>200000</v>
      </c>
      <c r="E2830" s="2">
        <f t="shared" si="69"/>
        <v>5600000.000000001</v>
      </c>
    </row>
    <row r="2831" spans="1:5" ht="11.25" outlineLevel="1">
      <c r="A2831" s="29" t="s">
        <v>2153</v>
      </c>
      <c r="B2831" s="16" t="str">
        <f>'[1]КиПиА и РЭН'!D4174</f>
        <v>Шт</v>
      </c>
      <c r="C2831" s="2">
        <v>25</v>
      </c>
      <c r="D2831" s="2">
        <v>1000</v>
      </c>
      <c r="E2831" s="2">
        <f t="shared" si="69"/>
        <v>28000.000000000004</v>
      </c>
    </row>
    <row r="2832" spans="1:5" ht="11.25" outlineLevel="1">
      <c r="A2832" s="29" t="s">
        <v>2154</v>
      </c>
      <c r="B2832" s="16" t="str">
        <f>'[1]КиПиА и РЭН'!D4175</f>
        <v>Шт</v>
      </c>
      <c r="C2832" s="2">
        <v>25</v>
      </c>
      <c r="D2832" s="2">
        <v>1000</v>
      </c>
      <c r="E2832" s="2">
        <f t="shared" si="69"/>
        <v>28000.000000000004</v>
      </c>
    </row>
    <row r="2833" spans="1:5" ht="22.5" outlineLevel="1">
      <c r="A2833" s="29" t="s">
        <v>2155</v>
      </c>
      <c r="B2833" s="16" t="str">
        <f>'[1]КиПиА и РЭН'!D4176</f>
        <v>Шт</v>
      </c>
      <c r="C2833" s="2">
        <v>0.75</v>
      </c>
      <c r="D2833" s="2">
        <v>3000000</v>
      </c>
      <c r="E2833" s="2">
        <f t="shared" si="69"/>
        <v>2520000.0000000005</v>
      </c>
    </row>
    <row r="2834" spans="1:5" ht="11.25" outlineLevel="1">
      <c r="A2834" s="29" t="s">
        <v>2156</v>
      </c>
      <c r="B2834" s="16" t="str">
        <f>'[1]КиПиА и РЭН'!D4177</f>
        <v>Шт</v>
      </c>
      <c r="C2834" s="2">
        <v>1</v>
      </c>
      <c r="D2834" s="2">
        <v>4000000</v>
      </c>
      <c r="E2834" s="2">
        <f t="shared" si="69"/>
        <v>4480000</v>
      </c>
    </row>
    <row r="2835" spans="1:5" ht="11.25" outlineLevel="1">
      <c r="A2835" s="29" t="s">
        <v>2157</v>
      </c>
      <c r="B2835" s="16" t="str">
        <f>'[1]КиПиА и РЭН'!D4178</f>
        <v>Шт</v>
      </c>
      <c r="C2835" s="2">
        <v>10</v>
      </c>
      <c r="D2835" s="2">
        <v>100000</v>
      </c>
      <c r="E2835" s="2">
        <f t="shared" si="69"/>
        <v>1120000</v>
      </c>
    </row>
    <row r="2836" spans="1:5" ht="11.25" outlineLevel="1">
      <c r="A2836" s="29" t="s">
        <v>2158</v>
      </c>
      <c r="B2836" s="16" t="str">
        <f>'[1]КиПиА и РЭН'!D4179</f>
        <v>Шт</v>
      </c>
      <c r="C2836" s="2">
        <v>8</v>
      </c>
      <c r="D2836" s="2">
        <v>50000</v>
      </c>
      <c r="E2836" s="2">
        <f t="shared" si="69"/>
        <v>448000.00000000006</v>
      </c>
    </row>
    <row r="2837" spans="1:5" ht="11.25" outlineLevel="1">
      <c r="A2837" s="29" t="s">
        <v>2159</v>
      </c>
      <c r="B2837" s="16" t="str">
        <f>'[1]КиПиА и РЭН'!D4180</f>
        <v>Шт</v>
      </c>
      <c r="C2837" s="2">
        <v>3</v>
      </c>
      <c r="D2837" s="2">
        <v>300000</v>
      </c>
      <c r="E2837" s="2">
        <f t="shared" si="69"/>
        <v>1008000.0000000001</v>
      </c>
    </row>
    <row r="2838" spans="1:5" ht="11.25" outlineLevel="1">
      <c r="A2838" s="29" t="s">
        <v>2160</v>
      </c>
      <c r="B2838" s="16" t="str">
        <f>'[1]КиПиА и РЭН'!D4181</f>
        <v>Шт</v>
      </c>
      <c r="C2838" s="2">
        <v>35</v>
      </c>
      <c r="D2838" s="2">
        <v>200000</v>
      </c>
      <c r="E2838" s="2">
        <f t="shared" si="69"/>
        <v>7840000.000000001</v>
      </c>
    </row>
    <row r="2839" spans="1:5" ht="11.25" outlineLevel="1">
      <c r="A2839" s="29" t="s">
        <v>2161</v>
      </c>
      <c r="B2839" s="16" t="str">
        <f>'[1]КиПиА и РЭН'!D4182</f>
        <v>Шт</v>
      </c>
      <c r="C2839" s="2">
        <v>3</v>
      </c>
      <c r="D2839" s="2">
        <v>300000</v>
      </c>
      <c r="E2839" s="2">
        <f t="shared" si="69"/>
        <v>1008000.0000000001</v>
      </c>
    </row>
    <row r="2840" spans="1:5" ht="11.25" outlineLevel="1">
      <c r="A2840" s="29" t="s">
        <v>2162</v>
      </c>
      <c r="B2840" s="16" t="str">
        <f>'[1]КиПиА и РЭН'!D4183</f>
        <v>Шт</v>
      </c>
      <c r="C2840" s="2">
        <v>12</v>
      </c>
      <c r="D2840" s="2">
        <v>200000</v>
      </c>
      <c r="E2840" s="2">
        <f t="shared" si="69"/>
        <v>2688000.0000000005</v>
      </c>
    </row>
    <row r="2841" spans="1:5" ht="11.25" outlineLevel="1">
      <c r="A2841" s="29" t="s">
        <v>2163</v>
      </c>
      <c r="B2841" s="16" t="str">
        <f>'[1]КиПиА и РЭН'!D4184</f>
        <v>Шт</v>
      </c>
      <c r="C2841" s="2">
        <v>12</v>
      </c>
      <c r="D2841" s="2">
        <v>200000</v>
      </c>
      <c r="E2841" s="2">
        <f t="shared" si="69"/>
        <v>2688000.0000000005</v>
      </c>
    </row>
    <row r="2842" spans="1:5" ht="11.25" outlineLevel="1">
      <c r="A2842" s="29" t="s">
        <v>2164</v>
      </c>
      <c r="B2842" s="16" t="str">
        <f>'[1]КиПиА и РЭН'!D4185</f>
        <v>Шт</v>
      </c>
      <c r="C2842" s="2">
        <v>12</v>
      </c>
      <c r="D2842" s="2">
        <v>200000</v>
      </c>
      <c r="E2842" s="2">
        <f t="shared" si="69"/>
        <v>2688000.0000000005</v>
      </c>
    </row>
    <row r="2843" spans="1:5" ht="11.25" outlineLevel="1">
      <c r="A2843" s="29" t="s">
        <v>2165</v>
      </c>
      <c r="B2843" s="16" t="str">
        <f>'[1]КиПиА и РЭН'!D4186</f>
        <v>Шт</v>
      </c>
      <c r="C2843" s="2">
        <v>12</v>
      </c>
      <c r="D2843" s="2">
        <v>200000</v>
      </c>
      <c r="E2843" s="2">
        <f aca="true" t="shared" si="70" ref="E2843:E2906">(C2843*D2843)*1.12</f>
        <v>2688000.0000000005</v>
      </c>
    </row>
    <row r="2844" spans="1:5" ht="22.5" outlineLevel="1">
      <c r="A2844" s="29" t="s">
        <v>2155</v>
      </c>
      <c r="B2844" s="16" t="str">
        <f>'[1]КиПиА и РЭН'!D4187</f>
        <v>Шт</v>
      </c>
      <c r="C2844" s="2">
        <v>1</v>
      </c>
      <c r="D2844" s="2">
        <v>3000000</v>
      </c>
      <c r="E2844" s="2">
        <f t="shared" si="70"/>
        <v>3360000.0000000005</v>
      </c>
    </row>
    <row r="2845" spans="1:5" ht="11.25" outlineLevel="1">
      <c r="A2845" s="29" t="s">
        <v>2166</v>
      </c>
      <c r="B2845" s="16" t="str">
        <f>'[1]КиПиА и РЭН'!D4188</f>
        <v>Шт</v>
      </c>
      <c r="C2845" s="2">
        <v>35</v>
      </c>
      <c r="D2845" s="2">
        <v>200000</v>
      </c>
      <c r="E2845" s="2">
        <f t="shared" si="70"/>
        <v>7840000.000000001</v>
      </c>
    </row>
    <row r="2846" spans="1:5" ht="11.25" outlineLevel="1">
      <c r="A2846" s="29" t="s">
        <v>2167</v>
      </c>
      <c r="B2846" s="16" t="str">
        <f>'[1]КиПиА и РЭН'!D4189</f>
        <v>Шт</v>
      </c>
      <c r="C2846" s="2">
        <v>12</v>
      </c>
      <c r="D2846" s="2">
        <v>500000</v>
      </c>
      <c r="E2846" s="2">
        <f t="shared" si="70"/>
        <v>6720000.000000001</v>
      </c>
    </row>
    <row r="2847" spans="1:5" ht="11.25" outlineLevel="1">
      <c r="A2847" s="29" t="s">
        <v>2168</v>
      </c>
      <c r="B2847" s="16" t="str">
        <f>'[1]КиПиА и РЭН'!D4190</f>
        <v>Шт</v>
      </c>
      <c r="C2847" s="2">
        <v>12</v>
      </c>
      <c r="D2847" s="2">
        <v>500000</v>
      </c>
      <c r="E2847" s="2">
        <f t="shared" si="70"/>
        <v>6720000.000000001</v>
      </c>
    </row>
    <row r="2848" spans="1:5" ht="11.25" outlineLevel="1">
      <c r="A2848" s="29" t="s">
        <v>2169</v>
      </c>
      <c r="B2848" s="16" t="str">
        <f>'[1]КиПиА и РЭН'!D4191</f>
        <v>Шт</v>
      </c>
      <c r="C2848" s="2">
        <v>1</v>
      </c>
      <c r="D2848" s="2">
        <v>25000000</v>
      </c>
      <c r="E2848" s="2">
        <f t="shared" si="70"/>
        <v>28000000.000000004</v>
      </c>
    </row>
    <row r="2849" spans="1:5" ht="11.25" outlineLevel="1">
      <c r="A2849" s="29" t="s">
        <v>2170</v>
      </c>
      <c r="B2849" s="16" t="str">
        <f>'[1]КиПиА и РЭН'!D4192</f>
        <v>Шт</v>
      </c>
      <c r="C2849" s="2">
        <v>1</v>
      </c>
      <c r="D2849" s="2">
        <v>25000000</v>
      </c>
      <c r="E2849" s="2">
        <f t="shared" si="70"/>
        <v>28000000.000000004</v>
      </c>
    </row>
    <row r="2850" spans="1:5" ht="11.25" outlineLevel="1">
      <c r="A2850" s="29" t="s">
        <v>2169</v>
      </c>
      <c r="B2850" s="16" t="str">
        <f>'[1]КиПиА и РЭН'!D4193</f>
        <v>Шт</v>
      </c>
      <c r="C2850" s="2">
        <v>1</v>
      </c>
      <c r="D2850" s="2">
        <v>25000000</v>
      </c>
      <c r="E2850" s="2">
        <f t="shared" si="70"/>
        <v>28000000.000000004</v>
      </c>
    </row>
    <row r="2851" spans="1:5" ht="11.25" outlineLevel="1">
      <c r="A2851" s="29" t="s">
        <v>2171</v>
      </c>
      <c r="B2851" s="16" t="str">
        <f>'[1]КиПиА и РЭН'!D4194</f>
        <v>Шт</v>
      </c>
      <c r="C2851" s="2">
        <v>12</v>
      </c>
      <c r="D2851" s="2">
        <v>500000</v>
      </c>
      <c r="E2851" s="2">
        <f t="shared" si="70"/>
        <v>6720000.000000001</v>
      </c>
    </row>
    <row r="2852" spans="1:5" ht="11.25" outlineLevel="1">
      <c r="A2852" s="29" t="s">
        <v>2172</v>
      </c>
      <c r="B2852" s="16" t="str">
        <f>'[1]КиПиА и РЭН'!D4195</f>
        <v>Шт</v>
      </c>
      <c r="C2852" s="2">
        <v>1</v>
      </c>
      <c r="D2852" s="2">
        <v>12000000</v>
      </c>
      <c r="E2852" s="2">
        <f t="shared" si="70"/>
        <v>13440000.000000002</v>
      </c>
    </row>
    <row r="2853" spans="1:5" ht="11.25" outlineLevel="1">
      <c r="A2853" s="29" t="s">
        <v>2157</v>
      </c>
      <c r="B2853" s="16" t="str">
        <f>'[1]КиПиА и РЭН'!D4196</f>
        <v>Шт</v>
      </c>
      <c r="C2853" s="2">
        <v>3</v>
      </c>
      <c r="D2853" s="2">
        <v>2000000</v>
      </c>
      <c r="E2853" s="2">
        <f t="shared" si="70"/>
        <v>6720000.000000001</v>
      </c>
    </row>
    <row r="2854" spans="1:5" ht="11.25" outlineLevel="1">
      <c r="A2854" s="29" t="s">
        <v>2173</v>
      </c>
      <c r="B2854" s="16" t="str">
        <f>'[1]КиПиА и РЭН'!D4197</f>
        <v>шт</v>
      </c>
      <c r="C2854" s="2">
        <v>5</v>
      </c>
      <c r="D2854" s="2">
        <v>1000000</v>
      </c>
      <c r="E2854" s="2">
        <f t="shared" si="70"/>
        <v>5600000.000000001</v>
      </c>
    </row>
    <row r="2855" spans="1:5" ht="11.25" outlineLevel="1">
      <c r="A2855" s="29" t="s">
        <v>2174</v>
      </c>
      <c r="B2855" s="16" t="str">
        <f>'[1]КиПиА и РЭН'!D4198</f>
        <v>Шт</v>
      </c>
      <c r="C2855" s="2">
        <v>6</v>
      </c>
      <c r="D2855" s="2">
        <v>3000000</v>
      </c>
      <c r="E2855" s="2">
        <f t="shared" si="70"/>
        <v>20160000.000000004</v>
      </c>
    </row>
    <row r="2856" spans="1:5" ht="11.25" outlineLevel="1">
      <c r="A2856" s="29" t="s">
        <v>2175</v>
      </c>
      <c r="B2856" s="16" t="str">
        <f>'[1]КиПиА и РЭН'!D4199</f>
        <v>Шт</v>
      </c>
      <c r="C2856" s="2">
        <v>25</v>
      </c>
      <c r="D2856" s="2">
        <v>150000</v>
      </c>
      <c r="E2856" s="2">
        <f t="shared" si="70"/>
        <v>4200000</v>
      </c>
    </row>
    <row r="2857" spans="1:5" ht="11.25" outlineLevel="1">
      <c r="A2857" s="29" t="s">
        <v>2176</v>
      </c>
      <c r="B2857" s="16" t="str">
        <f>'[1]КиПиА и РЭН'!D4200</f>
        <v>шт</v>
      </c>
      <c r="C2857" s="2">
        <v>12</v>
      </c>
      <c r="D2857" s="2">
        <v>300000</v>
      </c>
      <c r="E2857" s="2">
        <f t="shared" si="70"/>
        <v>4032000.0000000005</v>
      </c>
    </row>
    <row r="2858" spans="1:5" ht="11.25" outlineLevel="1">
      <c r="A2858" s="29" t="s">
        <v>2177</v>
      </c>
      <c r="B2858" s="16" t="str">
        <f>'[1]КиПиА и РЭН'!D4201</f>
        <v>штук</v>
      </c>
      <c r="C2858" s="2">
        <v>50</v>
      </c>
      <c r="D2858" s="2">
        <v>70000</v>
      </c>
      <c r="E2858" s="2">
        <f t="shared" si="70"/>
        <v>3920000.0000000005</v>
      </c>
    </row>
    <row r="2859" spans="1:5" ht="11.25" outlineLevel="1">
      <c r="A2859" s="29" t="s">
        <v>2178</v>
      </c>
      <c r="B2859" s="16" t="str">
        <f>'[1]КиПиА и РЭН'!D4202</f>
        <v>Шт</v>
      </c>
      <c r="C2859" s="2">
        <v>5</v>
      </c>
      <c r="D2859" s="2">
        <v>700000</v>
      </c>
      <c r="E2859" s="2">
        <f t="shared" si="70"/>
        <v>3920000.0000000005</v>
      </c>
    </row>
    <row r="2860" spans="1:5" ht="11.25" outlineLevel="1">
      <c r="A2860" s="29" t="s">
        <v>2179</v>
      </c>
      <c r="B2860" s="16" t="str">
        <f>'[1]КиПиА и РЭН'!D4203</f>
        <v>Шт</v>
      </c>
      <c r="C2860" s="2">
        <v>4</v>
      </c>
      <c r="D2860" s="2">
        <v>800000</v>
      </c>
      <c r="E2860" s="2">
        <f t="shared" si="70"/>
        <v>3584000.0000000005</v>
      </c>
    </row>
    <row r="2861" spans="1:5" ht="11.25" outlineLevel="1">
      <c r="A2861" s="29" t="s">
        <v>2180</v>
      </c>
      <c r="B2861" s="16" t="str">
        <f>'[1]КиПиА и РЭН'!D4204</f>
        <v>Шт</v>
      </c>
      <c r="C2861" s="2">
        <v>10</v>
      </c>
      <c r="D2861" s="2">
        <v>300000</v>
      </c>
      <c r="E2861" s="2">
        <f t="shared" si="70"/>
        <v>3360000.0000000005</v>
      </c>
    </row>
    <row r="2862" spans="1:5" ht="11.25" outlineLevel="1">
      <c r="A2862" s="29" t="s">
        <v>2181</v>
      </c>
      <c r="B2862" s="16" t="str">
        <f>'[1]КиПиА и РЭН'!D4205</f>
        <v>штук</v>
      </c>
      <c r="C2862" s="2">
        <v>3</v>
      </c>
      <c r="D2862" s="2">
        <v>1000000</v>
      </c>
      <c r="E2862" s="2">
        <f t="shared" si="70"/>
        <v>3360000.0000000005</v>
      </c>
    </row>
    <row r="2863" spans="1:5" s="4" customFormat="1" ht="11.25">
      <c r="A2863" s="30" t="s">
        <v>2182</v>
      </c>
      <c r="B2863" s="10"/>
      <c r="C2863" s="10"/>
      <c r="D2863" s="10"/>
      <c r="E2863" s="1">
        <f>SUM(E2864:E2919)</f>
        <v>451304803.47826105</v>
      </c>
    </row>
    <row r="2864" spans="1:5" ht="11.25" outlineLevel="1">
      <c r="A2864" s="29" t="s">
        <v>2183</v>
      </c>
      <c r="B2864" s="16" t="str">
        <f>'[1]КиПиА и РЭН'!D4326</f>
        <v>Шт</v>
      </c>
      <c r="C2864" s="2">
        <v>206</v>
      </c>
      <c r="D2864" s="2">
        <v>300000</v>
      </c>
      <c r="E2864" s="2">
        <f t="shared" si="70"/>
        <v>69216000</v>
      </c>
    </row>
    <row r="2865" spans="1:5" ht="22.5" outlineLevel="1">
      <c r="A2865" s="29" t="s">
        <v>2184</v>
      </c>
      <c r="B2865" s="16" t="str">
        <f>'[1]КиПиА и РЭН'!D4327</f>
        <v>Шт</v>
      </c>
      <c r="C2865" s="2">
        <v>38</v>
      </c>
      <c r="D2865" s="2">
        <v>808695.6521739131</v>
      </c>
      <c r="E2865" s="2">
        <f t="shared" si="70"/>
        <v>34418086.95652174</v>
      </c>
    </row>
    <row r="2866" spans="1:5" ht="11.25" outlineLevel="1">
      <c r="A2866" s="29" t="s">
        <v>2185</v>
      </c>
      <c r="B2866" s="16" t="str">
        <f>'[1]КиПиА и РЭН'!D4328</f>
        <v>штук</v>
      </c>
      <c r="C2866" s="2">
        <v>660</v>
      </c>
      <c r="D2866" s="2">
        <v>20000</v>
      </c>
      <c r="E2866" s="2">
        <f t="shared" si="70"/>
        <v>14784000.000000002</v>
      </c>
    </row>
    <row r="2867" spans="1:5" ht="22.5" outlineLevel="1">
      <c r="A2867" s="29" t="s">
        <v>2184</v>
      </c>
      <c r="B2867" s="16" t="str">
        <f>'[1]КиПиА и РЭН'!D4329</f>
        <v>Шт</v>
      </c>
      <c r="C2867" s="2">
        <v>19</v>
      </c>
      <c r="D2867" s="2">
        <v>808695.6521739131</v>
      </c>
      <c r="E2867" s="2">
        <f t="shared" si="70"/>
        <v>17209043.47826087</v>
      </c>
    </row>
    <row r="2868" spans="1:5" ht="22.5" outlineLevel="1">
      <c r="A2868" s="29" t="s">
        <v>2184</v>
      </c>
      <c r="B2868" s="16" t="str">
        <f>'[1]КиПиА и РЭН'!D4330</f>
        <v>Шт</v>
      </c>
      <c r="C2868" s="2">
        <v>19</v>
      </c>
      <c r="D2868" s="2">
        <v>808695.6521739131</v>
      </c>
      <c r="E2868" s="2">
        <f t="shared" si="70"/>
        <v>17209043.47826087</v>
      </c>
    </row>
    <row r="2869" spans="1:5" ht="11.25" outlineLevel="1">
      <c r="A2869" s="29" t="s">
        <v>2186</v>
      </c>
      <c r="B2869" s="16" t="str">
        <f>'[1]КиПиА и РЭН'!D4331</f>
        <v>штук</v>
      </c>
      <c r="C2869" s="2">
        <v>185</v>
      </c>
      <c r="D2869" s="2">
        <v>50000</v>
      </c>
      <c r="E2869" s="2">
        <f t="shared" si="70"/>
        <v>10360000.000000002</v>
      </c>
    </row>
    <row r="2870" spans="1:5" ht="11.25" outlineLevel="1">
      <c r="A2870" s="29" t="s">
        <v>2187</v>
      </c>
      <c r="B2870" s="16" t="str">
        <f>'[1]КиПиА и РЭН'!D4332</f>
        <v>Шт</v>
      </c>
      <c r="C2870" s="2">
        <v>7</v>
      </c>
      <c r="D2870" s="2">
        <v>200000</v>
      </c>
      <c r="E2870" s="2">
        <f t="shared" si="70"/>
        <v>1568000.0000000002</v>
      </c>
    </row>
    <row r="2871" spans="1:5" ht="22.5" outlineLevel="1">
      <c r="A2871" s="29" t="s">
        <v>2184</v>
      </c>
      <c r="B2871" s="16" t="str">
        <f>'[1]КиПиА и РЭН'!D4333</f>
        <v>Шт</v>
      </c>
      <c r="C2871" s="2">
        <v>15</v>
      </c>
      <c r="D2871" s="2">
        <v>808695.6521739131</v>
      </c>
      <c r="E2871" s="2">
        <f t="shared" si="70"/>
        <v>13586086.95652174</v>
      </c>
    </row>
    <row r="2872" spans="1:5" ht="11.25" outlineLevel="1">
      <c r="A2872" s="29" t="s">
        <v>2188</v>
      </c>
      <c r="B2872" s="16" t="str">
        <f>'[1]КиПиА и РЭН'!D4334</f>
        <v>Шт</v>
      </c>
      <c r="C2872" s="2">
        <v>75</v>
      </c>
      <c r="D2872" s="2">
        <v>30000</v>
      </c>
      <c r="E2872" s="2">
        <f t="shared" si="70"/>
        <v>2520000.0000000005</v>
      </c>
    </row>
    <row r="2873" spans="1:5" ht="11.25" outlineLevel="1">
      <c r="A2873" s="29" t="s">
        <v>2189</v>
      </c>
      <c r="B2873" s="16" t="str">
        <f>'[1]КиПиА и РЭН'!D4350</f>
        <v>Шт</v>
      </c>
      <c r="C2873" s="2">
        <v>8</v>
      </c>
      <c r="D2873" s="2">
        <v>1200000</v>
      </c>
      <c r="E2873" s="2">
        <f t="shared" si="70"/>
        <v>10752000.000000002</v>
      </c>
    </row>
    <row r="2874" spans="1:5" ht="11.25" outlineLevel="1">
      <c r="A2874" s="29" t="s">
        <v>2190</v>
      </c>
      <c r="B2874" s="16" t="str">
        <f>'[1]КиПиА и РЭН'!D4336</f>
        <v>штук</v>
      </c>
      <c r="C2874" s="2">
        <v>500</v>
      </c>
      <c r="D2874" s="2">
        <v>16000</v>
      </c>
      <c r="E2874" s="2">
        <f t="shared" si="70"/>
        <v>8960000</v>
      </c>
    </row>
    <row r="2875" spans="1:5" ht="22.5" outlineLevel="1">
      <c r="A2875" s="29" t="s">
        <v>2191</v>
      </c>
      <c r="B2875" s="16" t="str">
        <f>'[1]КиПиА и РЭН'!D4337</f>
        <v>Шт</v>
      </c>
      <c r="C2875" s="2">
        <v>15</v>
      </c>
      <c r="D2875" s="2">
        <v>750000</v>
      </c>
      <c r="E2875" s="2">
        <f t="shared" si="70"/>
        <v>12600000.000000002</v>
      </c>
    </row>
    <row r="2876" spans="1:5" ht="11.25" outlineLevel="1">
      <c r="A2876" s="29" t="s">
        <v>2192</v>
      </c>
      <c r="B2876" s="16" t="str">
        <f>'[1]КиПиА и РЭН'!D4338</f>
        <v>Шт</v>
      </c>
      <c r="C2876" s="2">
        <v>15</v>
      </c>
      <c r="D2876" s="2">
        <v>515000</v>
      </c>
      <c r="E2876" s="2">
        <f t="shared" si="70"/>
        <v>8652000</v>
      </c>
    </row>
    <row r="2877" spans="1:5" ht="11.25" outlineLevel="1">
      <c r="A2877" s="29" t="s">
        <v>2193</v>
      </c>
      <c r="B2877" s="16" t="str">
        <f>'[1]КиПиА и РЭН'!D4339</f>
        <v>штук</v>
      </c>
      <c r="C2877" s="2">
        <v>165</v>
      </c>
      <c r="D2877" s="2">
        <v>20000</v>
      </c>
      <c r="E2877" s="2">
        <f t="shared" si="70"/>
        <v>3696000.0000000005</v>
      </c>
    </row>
    <row r="2878" spans="1:5" ht="11.25" outlineLevel="1">
      <c r="A2878" s="29" t="s">
        <v>2194</v>
      </c>
      <c r="B2878" s="16" t="str">
        <f>'[1]КиПиА и РЭН'!D4340</f>
        <v>шт</v>
      </c>
      <c r="C2878" s="2">
        <v>10</v>
      </c>
      <c r="D2878" s="2">
        <v>600000</v>
      </c>
      <c r="E2878" s="2">
        <f t="shared" si="70"/>
        <v>6720000.000000001</v>
      </c>
    </row>
    <row r="2879" spans="1:5" ht="11.25" outlineLevel="1">
      <c r="A2879" s="29" t="s">
        <v>2195</v>
      </c>
      <c r="B2879" s="16" t="str">
        <f>'[1]КиПиА и РЭН'!D4341</f>
        <v>шт</v>
      </c>
      <c r="C2879" s="2">
        <v>10</v>
      </c>
      <c r="D2879" s="2">
        <v>600000</v>
      </c>
      <c r="E2879" s="2">
        <f t="shared" si="70"/>
        <v>6720000.000000001</v>
      </c>
    </row>
    <row r="2880" spans="1:5" ht="22.5" outlineLevel="1">
      <c r="A2880" s="29" t="s">
        <v>2196</v>
      </c>
      <c r="B2880" s="16" t="str">
        <f>'[1]КиПиА и РЭН'!D4342</f>
        <v>Шт</v>
      </c>
      <c r="C2880" s="2">
        <v>15</v>
      </c>
      <c r="D2880" s="2">
        <v>800000</v>
      </c>
      <c r="E2880" s="2">
        <f t="shared" si="70"/>
        <v>13440000.000000002</v>
      </c>
    </row>
    <row r="2881" spans="1:5" ht="22.5" outlineLevel="1">
      <c r="A2881" s="29" t="s">
        <v>2184</v>
      </c>
      <c r="B2881" s="16" t="str">
        <f>'[1]КиПиА и РЭН'!D4343</f>
        <v>Шт</v>
      </c>
      <c r="C2881" s="2">
        <v>10</v>
      </c>
      <c r="D2881" s="2">
        <v>808695.6521739131</v>
      </c>
      <c r="E2881" s="2">
        <f t="shared" si="70"/>
        <v>9057391.304347828</v>
      </c>
    </row>
    <row r="2882" spans="1:5" ht="22.5" outlineLevel="1">
      <c r="A2882" s="29" t="s">
        <v>2191</v>
      </c>
      <c r="B2882" s="16" t="str">
        <f>'[1]КиПиА и РЭН'!D4344</f>
        <v>Шт</v>
      </c>
      <c r="C2882" s="2">
        <v>15</v>
      </c>
      <c r="D2882" s="2">
        <v>1000000</v>
      </c>
      <c r="E2882" s="2">
        <f t="shared" si="70"/>
        <v>16800000</v>
      </c>
    </row>
    <row r="2883" spans="1:5" ht="11.25" outlineLevel="1">
      <c r="A2883" s="29" t="s">
        <v>2197</v>
      </c>
      <c r="B2883" s="16" t="str">
        <f>'[1]КиПиА и РЭН'!D4345</f>
        <v>Шт</v>
      </c>
      <c r="C2883" s="2">
        <v>38</v>
      </c>
      <c r="D2883" s="2">
        <v>300000</v>
      </c>
      <c r="E2883" s="2">
        <f t="shared" si="70"/>
        <v>12768000.000000002</v>
      </c>
    </row>
    <row r="2884" spans="1:5" ht="11.25" outlineLevel="1">
      <c r="A2884" s="29" t="s">
        <v>2198</v>
      </c>
      <c r="B2884" s="16" t="str">
        <f>'[1]КиПиА и РЭН'!D4346</f>
        <v>Шт</v>
      </c>
      <c r="C2884" s="2">
        <v>38</v>
      </c>
      <c r="D2884" s="2">
        <v>300000</v>
      </c>
      <c r="E2884" s="2">
        <f t="shared" si="70"/>
        <v>12768000.000000002</v>
      </c>
    </row>
    <row r="2885" spans="1:5" ht="11.25" outlineLevel="1">
      <c r="A2885" s="29" t="s">
        <v>2199</v>
      </c>
      <c r="B2885" s="16" t="str">
        <f>'[1]КиПиА и РЭН'!D4347</f>
        <v>штук</v>
      </c>
      <c r="C2885" s="2">
        <v>525</v>
      </c>
      <c r="D2885" s="2">
        <v>17500</v>
      </c>
      <c r="E2885" s="2">
        <f t="shared" si="70"/>
        <v>10290000.000000002</v>
      </c>
    </row>
    <row r="2886" spans="1:5" ht="11.25" outlineLevel="1">
      <c r="A2886" s="29" t="s">
        <v>2200</v>
      </c>
      <c r="B2886" s="16" t="str">
        <f>'[1]КиПиА и РЭН'!D4348</f>
        <v>штук</v>
      </c>
      <c r="C2886" s="2">
        <v>30</v>
      </c>
      <c r="D2886" s="2">
        <v>300000</v>
      </c>
      <c r="E2886" s="2">
        <f t="shared" si="70"/>
        <v>10080000.000000002</v>
      </c>
    </row>
    <row r="2887" spans="1:5" ht="11.25" outlineLevel="1">
      <c r="A2887" s="29" t="s">
        <v>2201</v>
      </c>
      <c r="B2887" s="16" t="str">
        <f>'[1]КиПиА и РЭН'!D4349</f>
        <v>Шт</v>
      </c>
      <c r="C2887" s="2">
        <v>8</v>
      </c>
      <c r="D2887" s="2">
        <v>1200000</v>
      </c>
      <c r="E2887" s="2">
        <f t="shared" si="70"/>
        <v>10752000.000000002</v>
      </c>
    </row>
    <row r="2888" spans="1:5" ht="11.25" outlineLevel="1">
      <c r="A2888" s="29" t="s">
        <v>2201</v>
      </c>
      <c r="B2888" s="16" t="str">
        <f>'[1]КиПиА и РЭН'!D4500</f>
        <v>Шт</v>
      </c>
      <c r="C2888" s="2">
        <v>3</v>
      </c>
      <c r="D2888" s="2">
        <v>200000</v>
      </c>
      <c r="E2888" s="2">
        <f t="shared" si="70"/>
        <v>672000.0000000001</v>
      </c>
    </row>
    <row r="2889" spans="1:5" ht="22.5" outlineLevel="1">
      <c r="A2889" s="29" t="s">
        <v>2191</v>
      </c>
      <c r="B2889" s="16" t="str">
        <f>'[1]КиПиА и РЭН'!D4501</f>
        <v>штук</v>
      </c>
      <c r="C2889" s="2">
        <v>8</v>
      </c>
      <c r="D2889" s="2">
        <v>80000</v>
      </c>
      <c r="E2889" s="2">
        <f t="shared" si="70"/>
        <v>716800.0000000001</v>
      </c>
    </row>
    <row r="2890" spans="1:5" ht="11.25" outlineLevel="1">
      <c r="A2890" s="29" t="s">
        <v>2202</v>
      </c>
      <c r="B2890" s="16" t="str">
        <f>'[1]КиПиА и РЭН'!D4502</f>
        <v>Шт</v>
      </c>
      <c r="C2890" s="2">
        <v>8</v>
      </c>
      <c r="D2890" s="2">
        <v>80000</v>
      </c>
      <c r="E2890" s="2">
        <f t="shared" si="70"/>
        <v>716800.0000000001</v>
      </c>
    </row>
    <row r="2891" spans="1:5" ht="22.5" outlineLevel="1">
      <c r="A2891" s="29" t="s">
        <v>2184</v>
      </c>
      <c r="B2891" s="16" t="str">
        <f>'[1]КиПиА и РЭН'!D4503</f>
        <v>штук</v>
      </c>
      <c r="C2891" s="2">
        <v>22</v>
      </c>
      <c r="D2891" s="2">
        <v>22000</v>
      </c>
      <c r="E2891" s="2">
        <f t="shared" si="70"/>
        <v>542080</v>
      </c>
    </row>
    <row r="2892" spans="1:5" ht="22.5" outlineLevel="1">
      <c r="A2892" s="29" t="s">
        <v>2184</v>
      </c>
      <c r="B2892" s="16" t="str">
        <f>'[1]КиПиА и РЭН'!D4504</f>
        <v>Шт</v>
      </c>
      <c r="C2892" s="2">
        <v>2</v>
      </c>
      <c r="D2892" s="2">
        <v>300000</v>
      </c>
      <c r="E2892" s="2">
        <f t="shared" si="70"/>
        <v>672000.0000000001</v>
      </c>
    </row>
    <row r="2893" spans="1:5" ht="11.25" outlineLevel="1">
      <c r="A2893" s="29" t="s">
        <v>2203</v>
      </c>
      <c r="B2893" s="16" t="str">
        <f>'[1]КиПиА и РЭН'!D4505</f>
        <v>штук</v>
      </c>
      <c r="C2893" s="2">
        <v>6</v>
      </c>
      <c r="D2893" s="2">
        <v>80000</v>
      </c>
      <c r="E2893" s="2">
        <f t="shared" si="70"/>
        <v>537600</v>
      </c>
    </row>
    <row r="2894" spans="1:5" ht="11.25" outlineLevel="1">
      <c r="A2894" s="29" t="s">
        <v>2194</v>
      </c>
      <c r="B2894" s="16" t="str">
        <f>'[1]КиПиА и РЭН'!D4506</f>
        <v>Шт</v>
      </c>
      <c r="C2894" s="2">
        <v>1</v>
      </c>
      <c r="D2894" s="2">
        <v>750000</v>
      </c>
      <c r="E2894" s="2">
        <f t="shared" si="70"/>
        <v>840000.0000000001</v>
      </c>
    </row>
    <row r="2895" spans="1:5" ht="11.25" outlineLevel="1">
      <c r="A2895" s="29" t="s">
        <v>2204</v>
      </c>
      <c r="B2895" s="16" t="str">
        <f>'[1]КиПиА и РЭН'!D4507</f>
        <v>Шт</v>
      </c>
      <c r="C2895" s="2">
        <v>4</v>
      </c>
      <c r="D2895" s="2">
        <v>150000</v>
      </c>
      <c r="E2895" s="2">
        <f t="shared" si="70"/>
        <v>672000.0000000001</v>
      </c>
    </row>
    <row r="2896" spans="1:5" ht="11.25" outlineLevel="1">
      <c r="A2896" s="29" t="s">
        <v>2205</v>
      </c>
      <c r="B2896" s="16" t="str">
        <f>'[1]КиПиА и РЭН'!D4508</f>
        <v>Шт</v>
      </c>
      <c r="C2896" s="2">
        <v>2</v>
      </c>
      <c r="D2896" s="2">
        <v>750000</v>
      </c>
      <c r="E2896" s="2">
        <f t="shared" si="70"/>
        <v>1680000.0000000002</v>
      </c>
    </row>
    <row r="2897" spans="1:5" ht="11.25" outlineLevel="1">
      <c r="A2897" s="29" t="s">
        <v>2188</v>
      </c>
      <c r="B2897" s="16" t="str">
        <f>'[1]КиПиА и РЭН'!D4509</f>
        <v>Шт</v>
      </c>
      <c r="C2897" s="2">
        <v>2</v>
      </c>
      <c r="D2897" s="2">
        <v>250000</v>
      </c>
      <c r="E2897" s="2">
        <f t="shared" si="70"/>
        <v>560000</v>
      </c>
    </row>
    <row r="2898" spans="1:5" ht="11.25" outlineLevel="1">
      <c r="A2898" s="29" t="s">
        <v>2206</v>
      </c>
      <c r="B2898" s="16" t="str">
        <f>'[1]КиПиА и РЭН'!D4360</f>
        <v>штук</v>
      </c>
      <c r="C2898" s="2">
        <v>190</v>
      </c>
      <c r="D2898" s="2">
        <v>32000</v>
      </c>
      <c r="E2898" s="2">
        <f t="shared" si="70"/>
        <v>6809600.000000001</v>
      </c>
    </row>
    <row r="2899" spans="1:5" ht="22.5" outlineLevel="1">
      <c r="A2899" s="29" t="s">
        <v>2184</v>
      </c>
      <c r="B2899" s="16" t="str">
        <f>'[1]КиПиА и РЭН'!D4361</f>
        <v>Шт</v>
      </c>
      <c r="C2899" s="2">
        <v>5</v>
      </c>
      <c r="D2899" s="2">
        <v>808695.6521739131</v>
      </c>
      <c r="E2899" s="2">
        <f t="shared" si="70"/>
        <v>4528695.652173914</v>
      </c>
    </row>
    <row r="2900" spans="1:5" ht="11.25" outlineLevel="1">
      <c r="A2900" s="29" t="s">
        <v>2207</v>
      </c>
      <c r="B2900" s="16" t="str">
        <f>'[1]КиПиА и РЭН'!D4362</f>
        <v>штук</v>
      </c>
      <c r="C2900" s="2">
        <v>350</v>
      </c>
      <c r="D2900" s="2">
        <v>15000</v>
      </c>
      <c r="E2900" s="2">
        <f t="shared" si="70"/>
        <v>5880000.000000001</v>
      </c>
    </row>
    <row r="2901" spans="1:5" ht="11.25" outlineLevel="1">
      <c r="A2901" s="29" t="s">
        <v>2208</v>
      </c>
      <c r="B2901" s="16" t="str">
        <f>'[1]КиПиА и РЭН'!D4363</f>
        <v>Шт</v>
      </c>
      <c r="C2901" s="2">
        <v>8</v>
      </c>
      <c r="D2901" s="2">
        <v>750000</v>
      </c>
      <c r="E2901" s="2">
        <f t="shared" si="70"/>
        <v>6720000.000000001</v>
      </c>
    </row>
    <row r="2902" spans="1:5" ht="11.25" outlineLevel="1">
      <c r="A2902" s="29" t="s">
        <v>2209</v>
      </c>
      <c r="B2902" s="16" t="str">
        <f>'[1]КиПиА и РЭН'!D4364</f>
        <v>штук</v>
      </c>
      <c r="C2902" s="2">
        <v>350</v>
      </c>
      <c r="D2902" s="2">
        <v>15000</v>
      </c>
      <c r="E2902" s="2">
        <f t="shared" si="70"/>
        <v>5880000.000000001</v>
      </c>
    </row>
    <row r="2903" spans="1:5" ht="22.5" outlineLevel="1">
      <c r="A2903" s="29" t="s">
        <v>2191</v>
      </c>
      <c r="B2903" s="16" t="str">
        <f>'[1]КиПиА и РЭН'!D4365</f>
        <v>Шт</v>
      </c>
      <c r="C2903" s="2">
        <v>5</v>
      </c>
      <c r="D2903" s="2">
        <v>808695.6521739131</v>
      </c>
      <c r="E2903" s="2">
        <f t="shared" si="70"/>
        <v>4528695.652173914</v>
      </c>
    </row>
    <row r="2904" spans="1:5" ht="11.25" outlineLevel="1">
      <c r="A2904" s="29" t="s">
        <v>2192</v>
      </c>
      <c r="B2904" s="16" t="str">
        <f>'[1]КиПиА и РЭН'!D4366</f>
        <v>Шт</v>
      </c>
      <c r="C2904" s="2">
        <v>5</v>
      </c>
      <c r="D2904" s="2">
        <v>515000</v>
      </c>
      <c r="E2904" s="2">
        <f t="shared" si="70"/>
        <v>2884000.0000000005</v>
      </c>
    </row>
    <row r="2905" spans="1:5" ht="22.5" outlineLevel="1">
      <c r="A2905" s="29" t="s">
        <v>2184</v>
      </c>
      <c r="B2905" s="16" t="str">
        <f>'[1]КиПиА и РЭН'!D4369</f>
        <v>Шт</v>
      </c>
      <c r="C2905" s="2">
        <v>5</v>
      </c>
      <c r="D2905" s="2">
        <v>808695.6521739131</v>
      </c>
      <c r="E2905" s="2">
        <f t="shared" si="70"/>
        <v>4528695.652173914</v>
      </c>
    </row>
    <row r="2906" spans="1:5" ht="11.25" outlineLevel="1">
      <c r="A2906" s="29" t="s">
        <v>2195</v>
      </c>
      <c r="B2906" s="16" t="str">
        <f>'[1]КиПиА и РЭН'!D4370</f>
        <v>шт</v>
      </c>
      <c r="C2906" s="2">
        <v>5</v>
      </c>
      <c r="D2906" s="2">
        <v>1800000</v>
      </c>
      <c r="E2906" s="2">
        <f t="shared" si="70"/>
        <v>10080000.000000002</v>
      </c>
    </row>
    <row r="2907" spans="1:5" ht="11.25" outlineLevel="1">
      <c r="A2907" s="29" t="s">
        <v>2210</v>
      </c>
      <c r="B2907" s="16" t="str">
        <f>'[1]КиПиА и РЭН'!D4371</f>
        <v>Шт</v>
      </c>
      <c r="C2907" s="2">
        <v>15</v>
      </c>
      <c r="D2907" s="2">
        <v>300000</v>
      </c>
      <c r="E2907" s="2">
        <f aca="true" t="shared" si="71" ref="E2907:E2966">(C2907*D2907)*1.12</f>
        <v>5040000.000000001</v>
      </c>
    </row>
    <row r="2908" spans="1:5" ht="11.25" outlineLevel="1">
      <c r="A2908" s="29" t="s">
        <v>2211</v>
      </c>
      <c r="B2908" s="16" t="str">
        <f>'[1]КиПиА и РЭН'!D4372</f>
        <v>штук</v>
      </c>
      <c r="C2908" s="2">
        <v>102</v>
      </c>
      <c r="D2908" s="2">
        <v>37000</v>
      </c>
      <c r="E2908" s="2">
        <f t="shared" si="71"/>
        <v>4226880</v>
      </c>
    </row>
    <row r="2909" spans="1:5" ht="22.5" outlineLevel="1">
      <c r="A2909" s="29" t="s">
        <v>2184</v>
      </c>
      <c r="B2909" s="16" t="str">
        <f>'[1]КиПиА и РЭН'!D4373</f>
        <v>Шт</v>
      </c>
      <c r="C2909" s="2">
        <v>3</v>
      </c>
      <c r="D2909" s="2">
        <v>808695.6521739131</v>
      </c>
      <c r="E2909" s="2">
        <f t="shared" si="71"/>
        <v>2717217.391304348</v>
      </c>
    </row>
    <row r="2910" spans="1:5" ht="11.25" outlineLevel="1">
      <c r="A2910" s="29" t="s">
        <v>2197</v>
      </c>
      <c r="B2910" s="16" t="str">
        <f>'[1]КиПиА и РЭН'!D4374</f>
        <v>Шт</v>
      </c>
      <c r="C2910" s="2">
        <v>15</v>
      </c>
      <c r="D2910" s="2">
        <v>300000</v>
      </c>
      <c r="E2910" s="2">
        <f t="shared" si="71"/>
        <v>5040000.000000001</v>
      </c>
    </row>
    <row r="2911" spans="1:5" ht="11.25" outlineLevel="1">
      <c r="A2911" s="29" t="s">
        <v>2183</v>
      </c>
      <c r="B2911" s="16" t="str">
        <f>'[1]КиПиА и РЭН'!D4375</f>
        <v>Шт</v>
      </c>
      <c r="C2911" s="2">
        <v>15</v>
      </c>
      <c r="D2911" s="2">
        <v>300000</v>
      </c>
      <c r="E2911" s="2">
        <f t="shared" si="71"/>
        <v>5040000.000000001</v>
      </c>
    </row>
    <row r="2912" spans="1:5" ht="22.5" outlineLevel="1">
      <c r="A2912" s="29" t="s">
        <v>2191</v>
      </c>
      <c r="B2912" s="16" t="str">
        <f>'[1]КиПиА и РЭН'!D4376</f>
        <v>Шт</v>
      </c>
      <c r="C2912" s="2">
        <v>5</v>
      </c>
      <c r="D2912" s="2">
        <v>1000000</v>
      </c>
      <c r="E2912" s="2">
        <f t="shared" si="71"/>
        <v>5600000.000000001</v>
      </c>
    </row>
    <row r="2913" spans="1:5" ht="22.5" outlineLevel="1">
      <c r="A2913" s="29" t="s">
        <v>2184</v>
      </c>
      <c r="B2913" s="16" t="str">
        <f>'[1]КиПиА и РЭН'!D4377</f>
        <v>Шт</v>
      </c>
      <c r="C2913" s="2">
        <v>5</v>
      </c>
      <c r="D2913" s="2">
        <v>808695.6521739131</v>
      </c>
      <c r="E2913" s="2">
        <f t="shared" si="71"/>
        <v>4528695.652173914</v>
      </c>
    </row>
    <row r="2914" spans="1:5" ht="11.25" outlineLevel="1">
      <c r="A2914" s="29" t="s">
        <v>2212</v>
      </c>
      <c r="B2914" s="16" t="str">
        <f>'[1]КиПиА и РЭН'!D4378</f>
        <v>Шт</v>
      </c>
      <c r="C2914" s="2">
        <v>5</v>
      </c>
      <c r="D2914" s="2">
        <v>808695.6521739131</v>
      </c>
      <c r="E2914" s="2">
        <f t="shared" si="71"/>
        <v>4528695.652173914</v>
      </c>
    </row>
    <row r="2915" spans="1:5" ht="11.25" outlineLevel="1">
      <c r="A2915" s="29" t="s">
        <v>2213</v>
      </c>
      <c r="B2915" s="16" t="str">
        <f>'[1]КиПиА и РЭН'!D4379</f>
        <v>Шт</v>
      </c>
      <c r="C2915" s="2">
        <v>5</v>
      </c>
      <c r="D2915" s="2">
        <v>400000</v>
      </c>
      <c r="E2915" s="2">
        <f t="shared" si="71"/>
        <v>2240000</v>
      </c>
    </row>
    <row r="2916" spans="1:5" ht="11.25" outlineLevel="1">
      <c r="A2916" s="29" t="s">
        <v>2214</v>
      </c>
      <c r="B2916" s="16" t="str">
        <f>'[1]КиПиА и РЭН'!D4380</f>
        <v>Шт</v>
      </c>
      <c r="C2916" s="2">
        <v>5</v>
      </c>
      <c r="D2916" s="2">
        <v>800000</v>
      </c>
      <c r="E2916" s="2">
        <f t="shared" si="71"/>
        <v>4480000</v>
      </c>
    </row>
    <row r="2917" spans="1:5" ht="11.25" outlineLevel="1">
      <c r="A2917" s="29" t="s">
        <v>2215</v>
      </c>
      <c r="B2917" s="16" t="str">
        <f>'[1]КиПиА и РЭН'!D4381</f>
        <v>Шт</v>
      </c>
      <c r="C2917" s="2">
        <v>5</v>
      </c>
      <c r="D2917" s="2">
        <v>1100000</v>
      </c>
      <c r="E2917" s="2">
        <f t="shared" si="71"/>
        <v>6160000.000000001</v>
      </c>
    </row>
    <row r="2918" spans="1:5" ht="22.5" outlineLevel="1">
      <c r="A2918" s="29" t="s">
        <v>2191</v>
      </c>
      <c r="B2918" s="16" t="str">
        <f>'[1]КиПиА и РЭН'!D4382</f>
        <v>Шт</v>
      </c>
      <c r="C2918" s="2">
        <v>5</v>
      </c>
      <c r="D2918" s="2">
        <v>808695.6521739131</v>
      </c>
      <c r="E2918" s="2">
        <f t="shared" si="71"/>
        <v>4528695.652173914</v>
      </c>
    </row>
    <row r="2919" spans="1:5" ht="11.25" outlineLevel="1">
      <c r="A2919" s="29" t="s">
        <v>2188</v>
      </c>
      <c r="B2919" s="16" t="str">
        <f>'[1]КиПиА и РЭН'!D4383</f>
        <v>Шт</v>
      </c>
      <c r="C2919" s="2">
        <v>10</v>
      </c>
      <c r="D2919" s="2">
        <v>250000</v>
      </c>
      <c r="E2919" s="2">
        <f t="shared" si="71"/>
        <v>2800000.0000000005</v>
      </c>
    </row>
    <row r="2920" spans="1:5" s="4" customFormat="1" ht="11.25">
      <c r="A2920" s="28" t="s">
        <v>2216</v>
      </c>
      <c r="B2920" s="10"/>
      <c r="C2920" s="10"/>
      <c r="D2920" s="10"/>
      <c r="E2920" s="1">
        <f>SUM(E2921:E2953)</f>
        <v>1684760000</v>
      </c>
    </row>
    <row r="2921" spans="1:5" ht="11.25" outlineLevel="1">
      <c r="A2921" s="29" t="s">
        <v>2217</v>
      </c>
      <c r="B2921" s="16" t="str">
        <f>'[1]КиПиА и РЭН'!D4656</f>
        <v>Шт</v>
      </c>
      <c r="C2921" s="14">
        <v>50</v>
      </c>
      <c r="D2921" s="2">
        <v>450000</v>
      </c>
      <c r="E2921" s="2">
        <f t="shared" si="71"/>
        <v>25200000.000000004</v>
      </c>
    </row>
    <row r="2922" spans="1:5" ht="11.25" outlineLevel="1">
      <c r="A2922" s="29" t="s">
        <v>2218</v>
      </c>
      <c r="B2922" s="16" t="str">
        <f>'[1]КиПиА и РЭН'!D4657</f>
        <v>Шт</v>
      </c>
      <c r="C2922" s="14">
        <v>50</v>
      </c>
      <c r="D2922" s="2">
        <v>450000</v>
      </c>
      <c r="E2922" s="2">
        <f t="shared" si="71"/>
        <v>25200000.000000004</v>
      </c>
    </row>
    <row r="2923" spans="1:5" ht="11.25" outlineLevel="1">
      <c r="A2923" s="29" t="s">
        <v>2219</v>
      </c>
      <c r="B2923" s="16" t="str">
        <f>'[1]КиПиА и РЭН'!D4658</f>
        <v>Шт</v>
      </c>
      <c r="C2923" s="14">
        <v>1</v>
      </c>
      <c r="D2923" s="2">
        <v>90000000</v>
      </c>
      <c r="E2923" s="2">
        <f t="shared" si="71"/>
        <v>100800000.00000001</v>
      </c>
    </row>
    <row r="2924" spans="1:5" ht="11.25" outlineLevel="1">
      <c r="A2924" s="29" t="s">
        <v>2220</v>
      </c>
      <c r="B2924" s="16" t="str">
        <f>'[1]КиПиА и РЭН'!D4660</f>
        <v>Шт</v>
      </c>
      <c r="C2924" s="14">
        <v>1</v>
      </c>
      <c r="D2924" s="2">
        <v>65000000</v>
      </c>
      <c r="E2924" s="2">
        <f t="shared" si="71"/>
        <v>72800000</v>
      </c>
    </row>
    <row r="2925" spans="1:5" ht="11.25" outlineLevel="1">
      <c r="A2925" s="29" t="s">
        <v>2221</v>
      </c>
      <c r="B2925" s="16" t="str">
        <f>'[1]КиПиА и РЭН'!D4661</f>
        <v>КГ</v>
      </c>
      <c r="C2925" s="14">
        <v>7500</v>
      </c>
      <c r="D2925" s="2">
        <v>37000</v>
      </c>
      <c r="E2925" s="2">
        <f t="shared" si="71"/>
        <v>310800000</v>
      </c>
    </row>
    <row r="2926" spans="1:5" ht="11.25" outlineLevel="1">
      <c r="A2926" s="29" t="s">
        <v>2222</v>
      </c>
      <c r="B2926" s="16" t="str">
        <f>'[1]КиПиА и РЭН'!D4662</f>
        <v>Шт</v>
      </c>
      <c r="C2926" s="14">
        <v>2</v>
      </c>
      <c r="D2926" s="2">
        <v>25000000</v>
      </c>
      <c r="E2926" s="2">
        <f t="shared" si="71"/>
        <v>56000000.00000001</v>
      </c>
    </row>
    <row r="2927" spans="1:5" ht="11.25" outlineLevel="1">
      <c r="A2927" s="29" t="s">
        <v>2219</v>
      </c>
      <c r="B2927" s="16" t="str">
        <f>'[1]КиПиА и РЭН'!D4663</f>
        <v>Шт</v>
      </c>
      <c r="C2927" s="14">
        <v>1</v>
      </c>
      <c r="D2927" s="2">
        <v>90000000</v>
      </c>
      <c r="E2927" s="2">
        <f t="shared" si="71"/>
        <v>100800000.00000001</v>
      </c>
    </row>
    <row r="2928" spans="1:5" ht="11.25" outlineLevel="1">
      <c r="A2928" s="29" t="s">
        <v>2223</v>
      </c>
      <c r="B2928" s="16" t="str">
        <f>'[1]КиПиА и РЭН'!D4664</f>
        <v>Шт</v>
      </c>
      <c r="C2928" s="14">
        <v>15</v>
      </c>
      <c r="D2928" s="2">
        <v>5500000</v>
      </c>
      <c r="E2928" s="2">
        <f t="shared" si="71"/>
        <v>92400000.00000001</v>
      </c>
    </row>
    <row r="2929" spans="1:5" ht="11.25" outlineLevel="1">
      <c r="A2929" s="29" t="s">
        <v>2224</v>
      </c>
      <c r="B2929" s="16" t="str">
        <f>'[1]КиПиА и РЭН'!D4665</f>
        <v>Шт</v>
      </c>
      <c r="C2929" s="14">
        <v>1</v>
      </c>
      <c r="D2929" s="2">
        <v>80000000</v>
      </c>
      <c r="E2929" s="2">
        <f t="shared" si="71"/>
        <v>89600000.00000001</v>
      </c>
    </row>
    <row r="2930" spans="1:5" ht="11.25" outlineLevel="1">
      <c r="A2930" s="29" t="s">
        <v>2225</v>
      </c>
      <c r="B2930" s="16" t="str">
        <f>'[1]КиПиА и РЭН'!D4667</f>
        <v>КГ</v>
      </c>
      <c r="C2930" s="14">
        <v>2000</v>
      </c>
      <c r="D2930" s="2">
        <v>35000</v>
      </c>
      <c r="E2930" s="2">
        <f t="shared" si="71"/>
        <v>78400000.00000001</v>
      </c>
    </row>
    <row r="2931" spans="1:5" ht="11.25" outlineLevel="1">
      <c r="A2931" s="29" t="s">
        <v>2226</v>
      </c>
      <c r="B2931" s="16" t="str">
        <f>'[1]КиПиА и РЭН'!D4668</f>
        <v>штук</v>
      </c>
      <c r="C2931" s="14">
        <v>8</v>
      </c>
      <c r="D2931" s="2">
        <v>6500000</v>
      </c>
      <c r="E2931" s="2">
        <f t="shared" si="71"/>
        <v>58240000.00000001</v>
      </c>
    </row>
    <row r="2932" spans="1:5" ht="11.25" outlineLevel="1">
      <c r="A2932" s="29" t="s">
        <v>2227</v>
      </c>
      <c r="B2932" s="16" t="str">
        <f>'[1]КиПиА и РЭН'!D4669</f>
        <v>Шт</v>
      </c>
      <c r="C2932" s="14">
        <v>2</v>
      </c>
      <c r="D2932" s="2">
        <v>25000000</v>
      </c>
      <c r="E2932" s="2">
        <f t="shared" si="71"/>
        <v>56000000.00000001</v>
      </c>
    </row>
    <row r="2933" spans="1:5" ht="11.25" outlineLevel="1">
      <c r="A2933" s="29" t="s">
        <v>2228</v>
      </c>
      <c r="B2933" s="16" t="str">
        <f>'[1]КиПиА и РЭН'!D4670</f>
        <v>Шт</v>
      </c>
      <c r="C2933" s="14">
        <v>1</v>
      </c>
      <c r="D2933" s="2">
        <v>45000000</v>
      </c>
      <c r="E2933" s="2">
        <f t="shared" si="71"/>
        <v>50400000.00000001</v>
      </c>
    </row>
    <row r="2934" spans="1:5" ht="11.25" outlineLevel="1">
      <c r="A2934" s="29" t="s">
        <v>2228</v>
      </c>
      <c r="B2934" s="16" t="str">
        <f>'[1]КиПиА и РЭН'!D4671</f>
        <v>Шт</v>
      </c>
      <c r="C2934" s="14">
        <v>1</v>
      </c>
      <c r="D2934" s="2">
        <v>45000000</v>
      </c>
      <c r="E2934" s="2">
        <f t="shared" si="71"/>
        <v>50400000.00000001</v>
      </c>
    </row>
    <row r="2935" spans="1:5" ht="11.25" outlineLevel="1">
      <c r="A2935" s="29" t="s">
        <v>2229</v>
      </c>
      <c r="B2935" s="16" t="str">
        <f>'[1]КиПиА и РЭН'!D4672</f>
        <v>шт</v>
      </c>
      <c r="C2935" s="14">
        <v>3</v>
      </c>
      <c r="D2935" s="2">
        <v>15000000</v>
      </c>
      <c r="E2935" s="2">
        <f t="shared" si="71"/>
        <v>50400000.00000001</v>
      </c>
    </row>
    <row r="2936" spans="1:5" ht="11.25" outlineLevel="1">
      <c r="A2936" s="29" t="s">
        <v>2230</v>
      </c>
      <c r="B2936" s="16" t="str">
        <f>'[1]КиПиА и РЭН'!D4673</f>
        <v>Шт</v>
      </c>
      <c r="C2936" s="14">
        <v>160</v>
      </c>
      <c r="D2936" s="2">
        <v>250000</v>
      </c>
      <c r="E2936" s="2">
        <f t="shared" si="71"/>
        <v>44800000.00000001</v>
      </c>
    </row>
    <row r="2937" spans="1:5" ht="11.25" outlineLevel="1">
      <c r="A2937" s="29" t="s">
        <v>2231</v>
      </c>
      <c r="B2937" s="16" t="str">
        <f>'[1]КиПиА и РЭН'!D4674</f>
        <v>Шт</v>
      </c>
      <c r="C2937" s="14">
        <v>1</v>
      </c>
      <c r="D2937" s="2">
        <v>40000000</v>
      </c>
      <c r="E2937" s="2">
        <f t="shared" si="71"/>
        <v>44800000.00000001</v>
      </c>
    </row>
    <row r="2938" spans="1:5" ht="11.25" outlineLevel="1">
      <c r="A2938" s="29" t="s">
        <v>2232</v>
      </c>
      <c r="B2938" s="16" t="str">
        <f>'[1]КиПиА и РЭН'!D4675</f>
        <v>Шт</v>
      </c>
      <c r="C2938" s="14">
        <v>1</v>
      </c>
      <c r="D2938" s="2">
        <v>40000000</v>
      </c>
      <c r="E2938" s="2">
        <f t="shared" si="71"/>
        <v>44800000.00000001</v>
      </c>
    </row>
    <row r="2939" spans="1:5" ht="11.25" outlineLevel="1">
      <c r="A2939" s="29" t="s">
        <v>2233</v>
      </c>
      <c r="B2939" s="16" t="str">
        <f>'[1]КиПиА и РЭН'!D4676</f>
        <v>Шт</v>
      </c>
      <c r="C2939" s="14">
        <v>200</v>
      </c>
      <c r="D2939" s="2">
        <v>200000</v>
      </c>
      <c r="E2939" s="2">
        <f t="shared" si="71"/>
        <v>44800000.00000001</v>
      </c>
    </row>
    <row r="2940" spans="1:5" ht="11.25" outlineLevel="1">
      <c r="A2940" s="29" t="s">
        <v>886</v>
      </c>
      <c r="B2940" s="16" t="str">
        <f>'[1]КиПиА и РЭН'!D4677</f>
        <v>Шт</v>
      </c>
      <c r="C2940" s="14">
        <v>10</v>
      </c>
      <c r="D2940" s="2">
        <v>3500000</v>
      </c>
      <c r="E2940" s="2">
        <f t="shared" si="71"/>
        <v>39200000.00000001</v>
      </c>
    </row>
    <row r="2941" spans="1:5" ht="22.5" outlineLevel="1">
      <c r="A2941" s="29" t="s">
        <v>2234</v>
      </c>
      <c r="B2941" s="16" t="str">
        <f>'[1]КиПиА и РЭН'!D4678</f>
        <v>Шт</v>
      </c>
      <c r="C2941" s="14">
        <v>2</v>
      </c>
      <c r="D2941" s="2">
        <v>15000000</v>
      </c>
      <c r="E2941" s="2">
        <f t="shared" si="71"/>
        <v>33600000</v>
      </c>
    </row>
    <row r="2942" spans="1:5" ht="11.25" outlineLevel="1">
      <c r="A2942" s="29" t="s">
        <v>2235</v>
      </c>
      <c r="B2942" s="16" t="str">
        <f>'[1]КиПиА и РЭН'!D4679</f>
        <v>Шт</v>
      </c>
      <c r="C2942" s="14">
        <v>1</v>
      </c>
      <c r="D2942" s="2">
        <v>25000000</v>
      </c>
      <c r="E2942" s="2">
        <f t="shared" si="71"/>
        <v>28000000.000000004</v>
      </c>
    </row>
    <row r="2943" spans="1:5" ht="11.25" outlineLevel="1">
      <c r="A2943" s="29" t="s">
        <v>2236</v>
      </c>
      <c r="B2943" s="16" t="str">
        <f>'[1]КиПиА и РЭН'!D4680</f>
        <v>Шт</v>
      </c>
      <c r="C2943" s="14">
        <v>2</v>
      </c>
      <c r="D2943" s="2">
        <v>12000000</v>
      </c>
      <c r="E2943" s="2">
        <f t="shared" si="71"/>
        <v>26880000.000000004</v>
      </c>
    </row>
    <row r="2944" spans="1:5" ht="11.25" outlineLevel="1">
      <c r="A2944" s="29" t="s">
        <v>2237</v>
      </c>
      <c r="B2944" s="16" t="str">
        <f>'[1]КиПиА и РЭН'!D4682</f>
        <v>Шт</v>
      </c>
      <c r="C2944" s="14">
        <v>6</v>
      </c>
      <c r="D2944" s="2">
        <v>3500000</v>
      </c>
      <c r="E2944" s="2">
        <f t="shared" si="71"/>
        <v>23520000.000000004</v>
      </c>
    </row>
    <row r="2945" spans="1:5" ht="11.25" outlineLevel="1">
      <c r="A2945" s="29" t="s">
        <v>2238</v>
      </c>
      <c r="B2945" s="16" t="str">
        <f>'[1]КиПиА и РЭН'!D4683</f>
        <v>Шт</v>
      </c>
      <c r="C2945" s="14">
        <v>4</v>
      </c>
      <c r="D2945" s="2">
        <v>4500000</v>
      </c>
      <c r="E2945" s="2">
        <f t="shared" si="71"/>
        <v>20160000.000000004</v>
      </c>
    </row>
    <row r="2946" spans="1:5" ht="11.25" outlineLevel="1">
      <c r="A2946" s="29" t="s">
        <v>2239</v>
      </c>
      <c r="B2946" s="16" t="str">
        <f>'[1]КиПиА и РЭН'!D4684</f>
        <v>Шт</v>
      </c>
      <c r="C2946" s="14">
        <v>1</v>
      </c>
      <c r="D2946" s="2">
        <v>16000000</v>
      </c>
      <c r="E2946" s="2">
        <f t="shared" si="71"/>
        <v>17920000</v>
      </c>
    </row>
    <row r="2947" spans="1:5" ht="11.25" outlineLevel="1">
      <c r="A2947" s="29" t="s">
        <v>2240</v>
      </c>
      <c r="B2947" s="16" t="str">
        <f>'[1]КиПиА и РЭН'!D4685</f>
        <v>Шт</v>
      </c>
      <c r="C2947" s="14">
        <v>21</v>
      </c>
      <c r="D2947" s="2">
        <v>750000</v>
      </c>
      <c r="E2947" s="2">
        <f t="shared" si="71"/>
        <v>17640000</v>
      </c>
    </row>
    <row r="2948" spans="1:5" ht="11.25" outlineLevel="1">
      <c r="A2948" s="29" t="s">
        <v>2241</v>
      </c>
      <c r="B2948" s="16" t="str">
        <f>'[1]КиПиА и РЭН'!D4686</f>
        <v>Шт</v>
      </c>
      <c r="C2948" s="14">
        <v>4</v>
      </c>
      <c r="D2948" s="2">
        <v>3500000</v>
      </c>
      <c r="E2948" s="2">
        <f t="shared" si="71"/>
        <v>15680000.000000002</v>
      </c>
    </row>
    <row r="2949" spans="1:5" ht="11.25" outlineLevel="1">
      <c r="A2949" s="29" t="s">
        <v>2238</v>
      </c>
      <c r="B2949" s="16" t="str">
        <f>'[1]КиПиА и РЭН'!D4687</f>
        <v>Шт</v>
      </c>
      <c r="C2949" s="14">
        <v>3</v>
      </c>
      <c r="D2949" s="2">
        <v>4500000</v>
      </c>
      <c r="E2949" s="2">
        <f t="shared" si="71"/>
        <v>15120000.000000002</v>
      </c>
    </row>
    <row r="2950" spans="1:5" ht="11.25" outlineLevel="1">
      <c r="A2950" s="29" t="s">
        <v>2242</v>
      </c>
      <c r="B2950" s="16" t="str">
        <f>'[1]КиПиА и РЭН'!D4688</f>
        <v>КГ</v>
      </c>
      <c r="C2950" s="14">
        <v>45</v>
      </c>
      <c r="D2950" s="2">
        <v>300000</v>
      </c>
      <c r="E2950" s="2">
        <f t="shared" si="71"/>
        <v>15120000.000000002</v>
      </c>
    </row>
    <row r="2951" spans="1:5" ht="11.25" outlineLevel="1">
      <c r="A2951" s="29" t="s">
        <v>2223</v>
      </c>
      <c r="B2951" s="16" t="str">
        <f>'[1]КиПиА и РЭН'!D4690</f>
        <v>Шт</v>
      </c>
      <c r="C2951" s="14">
        <v>2</v>
      </c>
      <c r="D2951" s="2">
        <v>5500000</v>
      </c>
      <c r="E2951" s="2">
        <f t="shared" si="71"/>
        <v>12320000.000000002</v>
      </c>
    </row>
    <row r="2952" spans="1:5" ht="11.25" outlineLevel="1">
      <c r="A2952" s="29" t="s">
        <v>2240</v>
      </c>
      <c r="B2952" s="16" t="str">
        <f>'[1]КиПиА и РЭН'!D4694</f>
        <v>Шт</v>
      </c>
      <c r="C2952" s="14">
        <v>14</v>
      </c>
      <c r="D2952" s="2">
        <v>750000</v>
      </c>
      <c r="E2952" s="2">
        <f t="shared" si="71"/>
        <v>11760000.000000002</v>
      </c>
    </row>
    <row r="2953" spans="1:5" ht="11.25" outlineLevel="1">
      <c r="A2953" s="29" t="s">
        <v>2243</v>
      </c>
      <c r="B2953" s="16" t="str">
        <f>'[1]КиПиА и РЭН'!D4695</f>
        <v>Шт</v>
      </c>
      <c r="C2953" s="14">
        <v>2</v>
      </c>
      <c r="D2953" s="2">
        <v>5000000</v>
      </c>
      <c r="E2953" s="2">
        <f t="shared" si="71"/>
        <v>11200000.000000002</v>
      </c>
    </row>
    <row r="2954" spans="1:5" s="4" customFormat="1" ht="11.25">
      <c r="A2954" s="30" t="s">
        <v>2244</v>
      </c>
      <c r="B2954" s="17"/>
      <c r="C2954" s="15"/>
      <c r="D2954" s="1"/>
      <c r="E2954" s="1">
        <f>SUM(E2955:E2998)</f>
        <v>664008800.0000001</v>
      </c>
    </row>
    <row r="2955" spans="1:5" ht="11.25" outlineLevel="1">
      <c r="A2955" s="29" t="s">
        <v>2245</v>
      </c>
      <c r="B2955" s="16" t="str">
        <f>'[1]КиПиА и РЭН'!D4755</f>
        <v>штук</v>
      </c>
      <c r="C2955" s="2">
        <v>750</v>
      </c>
      <c r="D2955" s="2">
        <v>100000</v>
      </c>
      <c r="E2955" s="2">
        <f t="shared" si="71"/>
        <v>84000000.00000001</v>
      </c>
    </row>
    <row r="2956" spans="1:5" ht="33.75" outlineLevel="1">
      <c r="A2956" s="29" t="s">
        <v>2246</v>
      </c>
      <c r="B2956" s="16" t="str">
        <f>'[1]КиПиА и РЭН'!D4759</f>
        <v>Шт</v>
      </c>
      <c r="C2956" s="2">
        <v>80</v>
      </c>
      <c r="D2956" s="2">
        <v>1250000</v>
      </c>
      <c r="E2956" s="2">
        <f t="shared" si="71"/>
        <v>112000000.00000001</v>
      </c>
    </row>
    <row r="2957" spans="1:5" ht="11.25" outlineLevel="1">
      <c r="A2957" s="29" t="s">
        <v>2247</v>
      </c>
      <c r="B2957" s="16" t="str">
        <f>'[1]КиПиА и РЭН'!D4760</f>
        <v>Шт</v>
      </c>
      <c r="C2957" s="2">
        <v>50</v>
      </c>
      <c r="D2957" s="2">
        <v>500000</v>
      </c>
      <c r="E2957" s="2">
        <f t="shared" si="71"/>
        <v>28000000.000000004</v>
      </c>
    </row>
    <row r="2958" spans="1:5" ht="11.25" outlineLevel="1">
      <c r="A2958" s="29" t="s">
        <v>2248</v>
      </c>
      <c r="B2958" s="16" t="str">
        <f>'[1]КиПиА и РЭН'!D4761</f>
        <v>Шт</v>
      </c>
      <c r="C2958" s="2">
        <v>50</v>
      </c>
      <c r="D2958" s="2">
        <v>500000</v>
      </c>
      <c r="E2958" s="2">
        <f t="shared" si="71"/>
        <v>28000000.000000004</v>
      </c>
    </row>
    <row r="2959" spans="1:5" ht="11.25" outlineLevel="1">
      <c r="A2959" s="29" t="s">
        <v>2249</v>
      </c>
      <c r="B2959" s="16" t="str">
        <f>'[1]КиПиА и РЭН'!D4762</f>
        <v>Шт</v>
      </c>
      <c r="C2959" s="2">
        <v>50</v>
      </c>
      <c r="D2959" s="2">
        <v>500000</v>
      </c>
      <c r="E2959" s="2">
        <f t="shared" si="71"/>
        <v>28000000.000000004</v>
      </c>
    </row>
    <row r="2960" spans="1:5" ht="11.25" outlineLevel="1">
      <c r="A2960" s="29" t="s">
        <v>2250</v>
      </c>
      <c r="B2960" s="16" t="str">
        <f>'[1]КиПиА и РЭН'!D4763</f>
        <v>штук</v>
      </c>
      <c r="C2960" s="2">
        <v>90</v>
      </c>
      <c r="D2960" s="2">
        <v>222000</v>
      </c>
      <c r="E2960" s="2">
        <f t="shared" si="71"/>
        <v>22377600.000000004</v>
      </c>
    </row>
    <row r="2961" spans="1:5" ht="11.25" outlineLevel="1">
      <c r="A2961" s="29" t="s">
        <v>2251</v>
      </c>
      <c r="B2961" s="16" t="str">
        <f>'[1]КиПиА и РЭН'!D4765</f>
        <v>штук</v>
      </c>
      <c r="C2961" s="2">
        <v>90</v>
      </c>
      <c r="D2961" s="2">
        <v>201000</v>
      </c>
      <c r="E2961" s="2">
        <f t="shared" si="71"/>
        <v>20260800.000000004</v>
      </c>
    </row>
    <row r="2962" spans="1:5" ht="11.25" outlineLevel="1">
      <c r="A2962" s="29" t="s">
        <v>2252</v>
      </c>
      <c r="B2962" s="16" t="str">
        <f>'[1]КиПиА и РЭН'!D4766</f>
        <v>штук</v>
      </c>
      <c r="C2962" s="2">
        <v>90</v>
      </c>
      <c r="D2962" s="2">
        <v>176000</v>
      </c>
      <c r="E2962" s="2">
        <f t="shared" si="71"/>
        <v>17740800</v>
      </c>
    </row>
    <row r="2963" spans="1:5" ht="11.25" outlineLevel="1">
      <c r="A2963" s="29" t="s">
        <v>2253</v>
      </c>
      <c r="B2963" s="16" t="str">
        <f>'[1]КиПиА и РЭН'!D4767</f>
        <v>штук</v>
      </c>
      <c r="C2963" s="2">
        <v>90</v>
      </c>
      <c r="D2963" s="2">
        <v>171000</v>
      </c>
      <c r="E2963" s="2">
        <f t="shared" si="71"/>
        <v>17236800</v>
      </c>
    </row>
    <row r="2964" spans="1:5" ht="11.25" outlineLevel="1">
      <c r="A2964" s="29" t="s">
        <v>2254</v>
      </c>
      <c r="B2964" s="16" t="str">
        <f>'[1]КиПиА и РЭН'!D4768</f>
        <v>штук</v>
      </c>
      <c r="C2964" s="2">
        <v>90</v>
      </c>
      <c r="D2964" s="2">
        <v>170000</v>
      </c>
      <c r="E2964" s="2">
        <f t="shared" si="71"/>
        <v>17136000</v>
      </c>
    </row>
    <row r="2965" spans="1:5" ht="11.25" outlineLevel="1">
      <c r="A2965" s="29" t="s">
        <v>2255</v>
      </c>
      <c r="B2965" s="16" t="str">
        <f>'[1]КиПиА и РЭН'!D4769</f>
        <v>Шт</v>
      </c>
      <c r="C2965" s="2">
        <v>25</v>
      </c>
      <c r="D2965" s="2">
        <v>500000</v>
      </c>
      <c r="E2965" s="2">
        <f t="shared" si="71"/>
        <v>14000000.000000002</v>
      </c>
    </row>
    <row r="2966" spans="1:5" ht="11.25" outlineLevel="1">
      <c r="A2966" s="29" t="s">
        <v>2256</v>
      </c>
      <c r="B2966" s="16" t="str">
        <f>'[1]КиПиА и РЭН'!D4770</f>
        <v>Шт</v>
      </c>
      <c r="C2966" s="2">
        <v>25</v>
      </c>
      <c r="D2966" s="2">
        <v>500000</v>
      </c>
      <c r="E2966" s="2">
        <f t="shared" si="71"/>
        <v>14000000.000000002</v>
      </c>
    </row>
    <row r="2967" spans="1:5" ht="11.25" outlineLevel="1">
      <c r="A2967" s="29" t="s">
        <v>2257</v>
      </c>
      <c r="B2967" s="16" t="str">
        <f>'[1]КиПиА и РЭН'!D4771</f>
        <v>Шт</v>
      </c>
      <c r="C2967" s="2">
        <v>25</v>
      </c>
      <c r="D2967" s="2">
        <v>500000</v>
      </c>
      <c r="E2967" s="2">
        <f aca="true" t="shared" si="72" ref="E2967:E3030">(C2967*D2967)*1.12</f>
        <v>14000000.000000002</v>
      </c>
    </row>
    <row r="2968" spans="1:5" ht="22.5" outlineLevel="1">
      <c r="A2968" s="29" t="s">
        <v>2258</v>
      </c>
      <c r="B2968" s="16" t="str">
        <f>'[1]КиПиА и РЭН'!D4772</f>
        <v>Шт</v>
      </c>
      <c r="C2968" s="2">
        <v>1</v>
      </c>
      <c r="D2968" s="2">
        <v>2500000</v>
      </c>
      <c r="E2968" s="2">
        <f t="shared" si="72"/>
        <v>2800000.0000000005</v>
      </c>
    </row>
    <row r="2969" spans="1:5" ht="11.25" outlineLevel="1">
      <c r="A2969" s="29" t="s">
        <v>2259</v>
      </c>
      <c r="B2969" s="16" t="str">
        <f>'[1]КиПиА и РЭН'!D4773</f>
        <v>Шт</v>
      </c>
      <c r="C2969" s="2">
        <v>25</v>
      </c>
      <c r="D2969" s="2">
        <v>500000</v>
      </c>
      <c r="E2969" s="2">
        <f t="shared" si="72"/>
        <v>14000000.000000002</v>
      </c>
    </row>
    <row r="2970" spans="1:5" ht="11.25" outlineLevel="1">
      <c r="A2970" s="29" t="s">
        <v>2260</v>
      </c>
      <c r="B2970" s="16" t="str">
        <f>'[1]КиПиА и РЭН'!D4776</f>
        <v>штук</v>
      </c>
      <c r="C2970" s="2">
        <v>61</v>
      </c>
      <c r="D2970" s="2">
        <v>195000</v>
      </c>
      <c r="E2970" s="2">
        <f t="shared" si="72"/>
        <v>13322400.000000002</v>
      </c>
    </row>
    <row r="2971" spans="1:5" ht="11.25" outlineLevel="1">
      <c r="A2971" s="29" t="s">
        <v>2261</v>
      </c>
      <c r="B2971" s="16" t="str">
        <f>'[1]КиПиА и РЭН'!D4777</f>
        <v>штук</v>
      </c>
      <c r="C2971" s="2">
        <v>115</v>
      </c>
      <c r="D2971" s="2">
        <v>101000</v>
      </c>
      <c r="E2971" s="2">
        <f t="shared" si="72"/>
        <v>13008800.000000002</v>
      </c>
    </row>
    <row r="2972" spans="1:5" ht="22.5" outlineLevel="1">
      <c r="A2972" s="29" t="s">
        <v>2262</v>
      </c>
      <c r="B2972" s="16" t="str">
        <f>'[1]КиПиА и РЭН'!D4778</f>
        <v>комп</v>
      </c>
      <c r="C2972" s="2">
        <v>1</v>
      </c>
      <c r="D2972" s="2">
        <v>15000000</v>
      </c>
      <c r="E2972" s="2">
        <f t="shared" si="72"/>
        <v>16800000</v>
      </c>
    </row>
    <row r="2973" spans="1:5" ht="11.25" outlineLevel="1">
      <c r="A2973" s="29" t="s">
        <v>2250</v>
      </c>
      <c r="B2973" s="16" t="str">
        <f>'[1]КиПиА и РЭН'!D4779</f>
        <v>штук</v>
      </c>
      <c r="C2973" s="2">
        <v>50</v>
      </c>
      <c r="D2973" s="2">
        <v>222000</v>
      </c>
      <c r="E2973" s="2">
        <f t="shared" si="72"/>
        <v>12432000.000000002</v>
      </c>
    </row>
    <row r="2974" spans="1:5" ht="11.25" outlineLevel="1">
      <c r="A2974" s="29" t="s">
        <v>2263</v>
      </c>
      <c r="B2974" s="16" t="str">
        <f>'[1]КиПиА и РЭН'!D4780</f>
        <v>штук</v>
      </c>
      <c r="C2974" s="2">
        <v>55</v>
      </c>
      <c r="D2974" s="2">
        <v>164000</v>
      </c>
      <c r="E2974" s="2">
        <f t="shared" si="72"/>
        <v>10102400.000000002</v>
      </c>
    </row>
    <row r="2975" spans="1:5" ht="11.25" outlineLevel="1">
      <c r="A2975" s="29" t="s">
        <v>2264</v>
      </c>
      <c r="B2975" s="16" t="str">
        <f>'[1]КиПиА и РЭН'!D4781</f>
        <v>Шт</v>
      </c>
      <c r="C2975" s="2">
        <v>3</v>
      </c>
      <c r="D2975" s="2">
        <v>2600000</v>
      </c>
      <c r="E2975" s="2">
        <f t="shared" si="72"/>
        <v>8736000</v>
      </c>
    </row>
    <row r="2976" spans="1:5" ht="11.25" outlineLevel="1">
      <c r="A2976" s="29" t="s">
        <v>2265</v>
      </c>
      <c r="B2976" s="16" t="str">
        <f>'[1]КиПиА и РЭН'!D4782</f>
        <v>Шт</v>
      </c>
      <c r="C2976" s="2">
        <v>14</v>
      </c>
      <c r="D2976" s="2">
        <v>500000</v>
      </c>
      <c r="E2976" s="2">
        <f t="shared" si="72"/>
        <v>7840000.000000001</v>
      </c>
    </row>
    <row r="2977" spans="1:5" ht="11.25" outlineLevel="1">
      <c r="A2977" s="29" t="s">
        <v>2266</v>
      </c>
      <c r="B2977" s="16" t="str">
        <f>'[1]КиПиА и РЭН'!D4783</f>
        <v>Шт</v>
      </c>
      <c r="C2977" s="2">
        <v>14</v>
      </c>
      <c r="D2977" s="2">
        <v>500000</v>
      </c>
      <c r="E2977" s="2">
        <f t="shared" si="72"/>
        <v>7840000.000000001</v>
      </c>
    </row>
    <row r="2978" spans="1:5" ht="11.25" outlineLevel="1">
      <c r="A2978" s="29" t="s">
        <v>2267</v>
      </c>
      <c r="B2978" s="16" t="str">
        <f>'[1]КиПиА и РЭН'!D4784</f>
        <v>Шт</v>
      </c>
      <c r="C2978" s="2">
        <v>12</v>
      </c>
      <c r="D2978" s="2">
        <v>500000</v>
      </c>
      <c r="E2978" s="2">
        <f t="shared" si="72"/>
        <v>6720000.000000001</v>
      </c>
    </row>
    <row r="2979" spans="1:5" ht="11.25" outlineLevel="1">
      <c r="A2979" s="29" t="s">
        <v>2268</v>
      </c>
      <c r="B2979" s="16" t="str">
        <f>'[1]КиПиА и РЭН'!D4785</f>
        <v>Шт</v>
      </c>
      <c r="C2979" s="2">
        <v>2</v>
      </c>
      <c r="D2979" s="2">
        <v>2600000</v>
      </c>
      <c r="E2979" s="2">
        <f t="shared" si="72"/>
        <v>5824000.000000001</v>
      </c>
    </row>
    <row r="2980" spans="1:5" ht="11.25" outlineLevel="1">
      <c r="A2980" s="29" t="s">
        <v>2269</v>
      </c>
      <c r="B2980" s="16" t="str">
        <f>'[1]КиПиА и РЭН'!D4786</f>
        <v>Шт</v>
      </c>
      <c r="C2980" s="2">
        <v>5</v>
      </c>
      <c r="D2980" s="2">
        <v>1000000</v>
      </c>
      <c r="E2980" s="2">
        <f t="shared" si="72"/>
        <v>5600000.000000001</v>
      </c>
    </row>
    <row r="2981" spans="1:5" ht="11.25" outlineLevel="1">
      <c r="A2981" s="29" t="s">
        <v>2270</v>
      </c>
      <c r="B2981" s="16" t="str">
        <f>'[1]КиПиА и РЭН'!D4787</f>
        <v>штук</v>
      </c>
      <c r="C2981" s="2">
        <v>45</v>
      </c>
      <c r="D2981" s="2">
        <v>105000</v>
      </c>
      <c r="E2981" s="2">
        <f t="shared" si="72"/>
        <v>5292000.000000001</v>
      </c>
    </row>
    <row r="2982" spans="1:5" ht="11.25" outlineLevel="1">
      <c r="A2982" s="29" t="s">
        <v>2271</v>
      </c>
      <c r="B2982" s="16" t="str">
        <f>'[1]КиПиА и РЭН'!D4788</f>
        <v>Шт</v>
      </c>
      <c r="C2982" s="2">
        <v>2</v>
      </c>
      <c r="D2982" s="2">
        <v>3000000</v>
      </c>
      <c r="E2982" s="2">
        <f t="shared" si="72"/>
        <v>6720000.000000001</v>
      </c>
    </row>
    <row r="2983" spans="1:5" ht="11.25" outlineLevel="1">
      <c r="A2983" s="29" t="s">
        <v>2272</v>
      </c>
      <c r="B2983" s="16" t="str">
        <f>'[1]КиПиА и РЭН'!D4789</f>
        <v>Шт</v>
      </c>
      <c r="C2983" s="2">
        <v>15</v>
      </c>
      <c r="D2983" s="2">
        <v>300000</v>
      </c>
      <c r="E2983" s="2">
        <f t="shared" si="72"/>
        <v>5040000.000000001</v>
      </c>
    </row>
    <row r="2984" spans="1:5" ht="11.25" outlineLevel="1">
      <c r="A2984" s="29" t="s">
        <v>2273</v>
      </c>
      <c r="B2984" s="16" t="str">
        <f>'[1]КиПиА и РЭН'!D4790</f>
        <v>штук</v>
      </c>
      <c r="C2984" s="2">
        <v>36</v>
      </c>
      <c r="D2984" s="2">
        <v>115000</v>
      </c>
      <c r="E2984" s="2">
        <f t="shared" si="72"/>
        <v>4636800</v>
      </c>
    </row>
    <row r="2985" spans="1:5" ht="11.25" outlineLevel="1">
      <c r="A2985" s="29" t="s">
        <v>2253</v>
      </c>
      <c r="B2985" s="16" t="str">
        <f>'[1]КиПиА и РЭН'!D4791</f>
        <v>штук</v>
      </c>
      <c r="C2985" s="2">
        <v>13</v>
      </c>
      <c r="D2985" s="2">
        <v>171000</v>
      </c>
      <c r="E2985" s="2">
        <f t="shared" si="72"/>
        <v>2489760.0000000005</v>
      </c>
    </row>
    <row r="2986" spans="1:5" ht="22.5" outlineLevel="1">
      <c r="A2986" s="29" t="s">
        <v>2274</v>
      </c>
      <c r="B2986" s="16" t="str">
        <f>'[1]КиПиА и РЭН'!D4792</f>
        <v>Шт</v>
      </c>
      <c r="C2986" s="2">
        <v>2</v>
      </c>
      <c r="D2986" s="2">
        <v>15000000</v>
      </c>
      <c r="E2986" s="2">
        <f t="shared" si="72"/>
        <v>33600000</v>
      </c>
    </row>
    <row r="2987" spans="1:5" ht="11.25" outlineLevel="1">
      <c r="A2987" s="29" t="s">
        <v>2275</v>
      </c>
      <c r="B2987" s="16" t="str">
        <f>'[1]КиПиА и РЭН'!D4793</f>
        <v>Шт</v>
      </c>
      <c r="C2987" s="2">
        <v>2</v>
      </c>
      <c r="D2987" s="2">
        <v>2500000</v>
      </c>
      <c r="E2987" s="2">
        <f t="shared" si="72"/>
        <v>5600000.000000001</v>
      </c>
    </row>
    <row r="2988" spans="1:5" ht="11.25" outlineLevel="1">
      <c r="A2988" s="29" t="s">
        <v>2276</v>
      </c>
      <c r="B2988" s="16" t="str">
        <f>'[1]КиПиА и РЭН'!D4794</f>
        <v>Шт</v>
      </c>
      <c r="C2988" s="2">
        <v>2</v>
      </c>
      <c r="D2988" s="2">
        <v>5000000</v>
      </c>
      <c r="E2988" s="2">
        <f t="shared" si="72"/>
        <v>11200000.000000002</v>
      </c>
    </row>
    <row r="2989" spans="1:5" ht="11.25" outlineLevel="1">
      <c r="A2989" s="29" t="s">
        <v>2277</v>
      </c>
      <c r="B2989" s="16" t="str">
        <f>'[1]КиПиА и РЭН'!D4795</f>
        <v>Шт</v>
      </c>
      <c r="C2989" s="2">
        <v>125</v>
      </c>
      <c r="D2989" s="2">
        <v>30000</v>
      </c>
      <c r="E2989" s="2">
        <f t="shared" si="72"/>
        <v>4200000</v>
      </c>
    </row>
    <row r="2990" spans="1:5" ht="22.5" outlineLevel="1">
      <c r="A2990" s="29" t="s">
        <v>2278</v>
      </c>
      <c r="B2990" s="16" t="str">
        <f>'[1]КиПиА и РЭН'!D4796</f>
        <v>Шт</v>
      </c>
      <c r="C2990" s="2">
        <v>1</v>
      </c>
      <c r="D2990" s="2">
        <v>3500000</v>
      </c>
      <c r="E2990" s="2">
        <f t="shared" si="72"/>
        <v>3920000.0000000005</v>
      </c>
    </row>
    <row r="2991" spans="1:5" ht="11.25" outlineLevel="1">
      <c r="A2991" s="29" t="s">
        <v>2279</v>
      </c>
      <c r="B2991" s="16" t="str">
        <f>'[1]КиПиА и РЭН'!D4797</f>
        <v>штук</v>
      </c>
      <c r="C2991" s="2">
        <v>27</v>
      </c>
      <c r="D2991" s="2">
        <v>117000</v>
      </c>
      <c r="E2991" s="2">
        <f t="shared" si="72"/>
        <v>3538080.0000000005</v>
      </c>
    </row>
    <row r="2992" spans="1:5" ht="11.25" outlineLevel="1">
      <c r="A2992" s="29" t="s">
        <v>2261</v>
      </c>
      <c r="B2992" s="16" t="str">
        <f>'[1]КиПиА и РЭН'!D4798</f>
        <v>штук</v>
      </c>
      <c r="C2992" s="2">
        <v>30</v>
      </c>
      <c r="D2992" s="2">
        <v>101000</v>
      </c>
      <c r="E2992" s="2">
        <f t="shared" si="72"/>
        <v>3393600.0000000005</v>
      </c>
    </row>
    <row r="2993" spans="1:5" ht="11.25" outlineLevel="1">
      <c r="A2993" s="29" t="s">
        <v>2280</v>
      </c>
      <c r="B2993" s="16" t="str">
        <f>'[1]КиПиА и РЭН'!D4799</f>
        <v>Шт</v>
      </c>
      <c r="C2993" s="2">
        <v>1.5</v>
      </c>
      <c r="D2993" s="2">
        <v>2000000</v>
      </c>
      <c r="E2993" s="2">
        <f t="shared" si="72"/>
        <v>3360000.0000000005</v>
      </c>
    </row>
    <row r="2994" spans="1:5" ht="11.25" outlineLevel="1">
      <c r="A2994" s="29" t="s">
        <v>2281</v>
      </c>
      <c r="B2994" s="16" t="str">
        <f>'[1]КиПиА и РЭН'!D4800</f>
        <v>Шт</v>
      </c>
      <c r="C2994" s="2">
        <v>6</v>
      </c>
      <c r="D2994" s="2">
        <v>500000</v>
      </c>
      <c r="E2994" s="2">
        <f t="shared" si="72"/>
        <v>3360000.0000000005</v>
      </c>
    </row>
    <row r="2995" spans="1:5" ht="11.25" outlineLevel="1">
      <c r="A2995" s="29" t="s">
        <v>2250</v>
      </c>
      <c r="B2995" s="16" t="str">
        <f>'[1]КиПиА и РЭН'!D4802</f>
        <v>штук</v>
      </c>
      <c r="C2995" s="2">
        <v>14</v>
      </c>
      <c r="D2995" s="2">
        <v>222000</v>
      </c>
      <c r="E2995" s="2">
        <f t="shared" si="72"/>
        <v>3480960.0000000005</v>
      </c>
    </row>
    <row r="2996" spans="1:5" ht="11.25" outlineLevel="1">
      <c r="A2996" s="29" t="s">
        <v>2282</v>
      </c>
      <c r="B2996" s="16" t="str">
        <f>'[1]КиПиА и РЭН'!D4803</f>
        <v>Шт</v>
      </c>
      <c r="C2996" s="2">
        <v>2</v>
      </c>
      <c r="D2996" s="2">
        <v>1850000</v>
      </c>
      <c r="E2996" s="2">
        <f t="shared" si="72"/>
        <v>4144000.0000000005</v>
      </c>
    </row>
    <row r="2997" spans="1:5" ht="22.5" outlineLevel="1">
      <c r="A2997" s="29" t="s">
        <v>2283</v>
      </c>
      <c r="B2997" s="16" t="str">
        <f>'[1]КиПиА и РЭН'!D4804</f>
        <v>Шт</v>
      </c>
      <c r="C2997" s="2">
        <v>1</v>
      </c>
      <c r="D2997" s="2">
        <v>5500000</v>
      </c>
      <c r="E2997" s="2">
        <f t="shared" si="72"/>
        <v>6160000.000000001</v>
      </c>
    </row>
    <row r="2998" spans="1:5" ht="11.25" outlineLevel="1">
      <c r="A2998" s="29" t="s">
        <v>2284</v>
      </c>
      <c r="B2998" s="16" t="str">
        <f>'[1]КиПиА и РЭН'!D4805</f>
        <v>Шт</v>
      </c>
      <c r="C2998" s="2">
        <v>2</v>
      </c>
      <c r="D2998" s="2">
        <v>5400000</v>
      </c>
      <c r="E2998" s="2">
        <f t="shared" si="72"/>
        <v>12096000.000000002</v>
      </c>
    </row>
    <row r="2999" spans="1:5" s="4" customFormat="1" ht="11.25">
      <c r="A2999" s="30" t="s">
        <v>2285</v>
      </c>
      <c r="B2999" s="10"/>
      <c r="C2999" s="10"/>
      <c r="D2999" s="10"/>
      <c r="E2999" s="1">
        <f>SUM(E3000:E3047)</f>
        <v>978880000</v>
      </c>
    </row>
    <row r="3000" spans="1:5" ht="11.25" outlineLevel="1">
      <c r="A3000" s="29" t="s">
        <v>2286</v>
      </c>
      <c r="B3000" s="16" t="str">
        <f>'[1]КиПиА и РЭН'!D4939</f>
        <v>Шт</v>
      </c>
      <c r="C3000" s="14">
        <v>3</v>
      </c>
      <c r="D3000" s="2">
        <v>2500000</v>
      </c>
      <c r="E3000" s="2">
        <f t="shared" si="72"/>
        <v>8400000</v>
      </c>
    </row>
    <row r="3001" spans="1:5" ht="11.25" outlineLevel="1">
      <c r="A3001" s="29" t="s">
        <v>2287</v>
      </c>
      <c r="B3001" s="16" t="str">
        <f>'[1]КиПиА и РЭН'!D4940</f>
        <v>Шт</v>
      </c>
      <c r="C3001" s="14">
        <v>2</v>
      </c>
      <c r="D3001" s="2">
        <v>30000000</v>
      </c>
      <c r="E3001" s="2">
        <f t="shared" si="72"/>
        <v>67200000</v>
      </c>
    </row>
    <row r="3002" spans="1:5" ht="11.25" outlineLevel="1">
      <c r="A3002" s="29" t="s">
        <v>2288</v>
      </c>
      <c r="B3002" s="16" t="str">
        <f>'[1]КиПиА и РЭН'!D4941</f>
        <v>шт</v>
      </c>
      <c r="C3002" s="14">
        <v>10</v>
      </c>
      <c r="D3002" s="2">
        <v>3200000</v>
      </c>
      <c r="E3002" s="2">
        <f t="shared" si="72"/>
        <v>35840000</v>
      </c>
    </row>
    <row r="3003" spans="1:5" ht="11.25" outlineLevel="1">
      <c r="A3003" s="29" t="s">
        <v>2287</v>
      </c>
      <c r="B3003" s="16" t="str">
        <f>'[1]КиПиА и РЭН'!D4942</f>
        <v>Шт</v>
      </c>
      <c r="C3003" s="14">
        <v>1</v>
      </c>
      <c r="D3003" s="2">
        <v>30000000</v>
      </c>
      <c r="E3003" s="2">
        <f t="shared" si="72"/>
        <v>33600000</v>
      </c>
    </row>
    <row r="3004" spans="1:5" ht="11.25" outlineLevel="1">
      <c r="A3004" s="29" t="s">
        <v>2289</v>
      </c>
      <c r="B3004" s="16" t="str">
        <f>'[1]КиПиА и РЭН'!D4945</f>
        <v>КОМ-Т</v>
      </c>
      <c r="C3004" s="14">
        <v>1</v>
      </c>
      <c r="D3004" s="2">
        <v>28000000</v>
      </c>
      <c r="E3004" s="2">
        <f t="shared" si="72"/>
        <v>31360000.000000004</v>
      </c>
    </row>
    <row r="3005" spans="1:5" ht="11.25" outlineLevel="1">
      <c r="A3005" s="29" t="s">
        <v>2290</v>
      </c>
      <c r="B3005" s="16" t="str">
        <f>'[1]КиПиА и РЭН'!D4946</f>
        <v>шт</v>
      </c>
      <c r="C3005" s="14">
        <v>2</v>
      </c>
      <c r="D3005" s="2">
        <v>18000000</v>
      </c>
      <c r="E3005" s="2">
        <f t="shared" si="72"/>
        <v>40320000.00000001</v>
      </c>
    </row>
    <row r="3006" spans="1:5" ht="11.25" outlineLevel="1">
      <c r="A3006" s="29" t="s">
        <v>2291</v>
      </c>
      <c r="B3006" s="16" t="str">
        <f>'[1]КиПиА и РЭН'!D4947</f>
        <v>Шт</v>
      </c>
      <c r="C3006" s="14">
        <v>1</v>
      </c>
      <c r="D3006" s="2">
        <v>85000000</v>
      </c>
      <c r="E3006" s="2">
        <f t="shared" si="72"/>
        <v>95200000.00000001</v>
      </c>
    </row>
    <row r="3007" spans="1:5" ht="11.25" outlineLevel="1">
      <c r="A3007" s="29" t="s">
        <v>2292</v>
      </c>
      <c r="B3007" s="16" t="str">
        <f>'[1]КиПиА и РЭН'!D4948</f>
        <v>КОМ-Т</v>
      </c>
      <c r="C3007" s="14">
        <v>2</v>
      </c>
      <c r="D3007" s="2">
        <v>40000000</v>
      </c>
      <c r="E3007" s="2">
        <f t="shared" si="72"/>
        <v>89600000.00000001</v>
      </c>
    </row>
    <row r="3008" spans="1:5" ht="11.25" outlineLevel="1">
      <c r="A3008" s="29" t="s">
        <v>2293</v>
      </c>
      <c r="B3008" s="16" t="str">
        <f>'[1]КиПиА и РЭН'!D4949</f>
        <v>Шт</v>
      </c>
      <c r="C3008" s="14">
        <v>1</v>
      </c>
      <c r="D3008" s="2">
        <v>19000000</v>
      </c>
      <c r="E3008" s="2">
        <f t="shared" si="72"/>
        <v>21280000.000000004</v>
      </c>
    </row>
    <row r="3009" spans="1:5" ht="11.25" outlineLevel="1">
      <c r="A3009" s="29" t="s">
        <v>2294</v>
      </c>
      <c r="B3009" s="16" t="str">
        <f>'[1]КиПиА и РЭН'!D4950</f>
        <v>Шт</v>
      </c>
      <c r="C3009" s="14">
        <v>5</v>
      </c>
      <c r="D3009" s="2">
        <v>3000000</v>
      </c>
      <c r="E3009" s="2">
        <f t="shared" si="72"/>
        <v>16800000</v>
      </c>
    </row>
    <row r="3010" spans="1:5" ht="11.25" outlineLevel="1">
      <c r="A3010" s="29" t="s">
        <v>2295</v>
      </c>
      <c r="B3010" s="16" t="str">
        <f>'[1]КиПиА и РЭН'!D4951</f>
        <v>Шт</v>
      </c>
      <c r="C3010" s="14">
        <v>1</v>
      </c>
      <c r="D3010" s="2">
        <v>15000000</v>
      </c>
      <c r="E3010" s="2">
        <f t="shared" si="72"/>
        <v>16800000</v>
      </c>
    </row>
    <row r="3011" spans="1:5" ht="11.25" outlineLevel="1">
      <c r="A3011" s="29" t="s">
        <v>2287</v>
      </c>
      <c r="B3011" s="16" t="str">
        <f>'[1]КиПиА и РЭН'!D4952</f>
        <v>Шт</v>
      </c>
      <c r="C3011" s="14">
        <v>1</v>
      </c>
      <c r="D3011" s="2">
        <v>30000000</v>
      </c>
      <c r="E3011" s="2">
        <f t="shared" si="72"/>
        <v>33600000</v>
      </c>
    </row>
    <row r="3012" spans="1:5" ht="22.5" outlineLevel="1">
      <c r="A3012" s="29" t="s">
        <v>2296</v>
      </c>
      <c r="B3012" s="16" t="str">
        <f>'[1]КиПиА и РЭН'!D4954</f>
        <v>КОМ-Т</v>
      </c>
      <c r="C3012" s="14">
        <v>1</v>
      </c>
      <c r="D3012" s="2">
        <v>25000000</v>
      </c>
      <c r="E3012" s="2">
        <f t="shared" si="72"/>
        <v>28000000.000000004</v>
      </c>
    </row>
    <row r="3013" spans="1:5" ht="11.25" outlineLevel="1">
      <c r="A3013" s="29" t="s">
        <v>2297</v>
      </c>
      <c r="B3013" s="16" t="str">
        <f>'[1]КиПиА и РЭН'!D4955</f>
        <v>Шт</v>
      </c>
      <c r="C3013" s="14">
        <v>1</v>
      </c>
      <c r="D3013" s="2">
        <v>25000000</v>
      </c>
      <c r="E3013" s="2">
        <f t="shared" si="72"/>
        <v>28000000.000000004</v>
      </c>
    </row>
    <row r="3014" spans="1:5" ht="11.25" outlineLevel="1">
      <c r="A3014" s="29" t="s">
        <v>2298</v>
      </c>
      <c r="B3014" s="16" t="str">
        <f>'[1]КиПиА и РЭН'!D4956</f>
        <v>Шт</v>
      </c>
      <c r="C3014" s="14">
        <v>2</v>
      </c>
      <c r="D3014" s="2">
        <v>10000000</v>
      </c>
      <c r="E3014" s="2">
        <f t="shared" si="72"/>
        <v>22400000.000000004</v>
      </c>
    </row>
    <row r="3015" spans="1:5" ht="11.25" outlineLevel="1">
      <c r="A3015" s="29" t="s">
        <v>2299</v>
      </c>
      <c r="B3015" s="16" t="str">
        <f>'[1]КиПиА и РЭН'!D4957</f>
        <v>штук</v>
      </c>
      <c r="C3015" s="14">
        <v>2</v>
      </c>
      <c r="D3015" s="2">
        <v>7000000</v>
      </c>
      <c r="E3015" s="2">
        <f t="shared" si="72"/>
        <v>15680000.000000002</v>
      </c>
    </row>
    <row r="3016" spans="1:5" ht="11.25" outlineLevel="1">
      <c r="A3016" s="29" t="s">
        <v>2300</v>
      </c>
      <c r="B3016" s="16" t="str">
        <f>'[1]КиПиА и РЭН'!D4958</f>
        <v>Шт</v>
      </c>
      <c r="C3016" s="14">
        <v>1</v>
      </c>
      <c r="D3016" s="2">
        <v>20000000</v>
      </c>
      <c r="E3016" s="2">
        <f t="shared" si="72"/>
        <v>22400000.000000004</v>
      </c>
    </row>
    <row r="3017" spans="1:5" ht="11.25" outlineLevel="1">
      <c r="A3017" s="29" t="s">
        <v>2301</v>
      </c>
      <c r="B3017" s="16" t="str">
        <f>'[1]КиПиА и РЭН'!D4959</f>
        <v>Шт</v>
      </c>
      <c r="C3017" s="14">
        <v>1</v>
      </c>
      <c r="D3017" s="2">
        <v>20000000</v>
      </c>
      <c r="E3017" s="2">
        <f t="shared" si="72"/>
        <v>22400000.000000004</v>
      </c>
    </row>
    <row r="3018" spans="1:5" ht="11.25" outlineLevel="1">
      <c r="A3018" s="29" t="s">
        <v>2302</v>
      </c>
      <c r="B3018" s="16" t="str">
        <f>'[1]КиПиА и РЭН'!D4960</f>
        <v>штук</v>
      </c>
      <c r="C3018" s="14">
        <v>1</v>
      </c>
      <c r="D3018" s="2">
        <v>12000000</v>
      </c>
      <c r="E3018" s="2">
        <f t="shared" si="72"/>
        <v>13440000.000000002</v>
      </c>
    </row>
    <row r="3019" spans="1:5" ht="11.25" outlineLevel="1">
      <c r="A3019" s="29" t="s">
        <v>2303</v>
      </c>
      <c r="B3019" s="16" t="str">
        <f>'[1]КиПиА и РЭН'!D4961</f>
        <v>Шт</v>
      </c>
      <c r="C3019" s="14">
        <v>1</v>
      </c>
      <c r="D3019" s="2">
        <v>9000000</v>
      </c>
      <c r="E3019" s="2">
        <f t="shared" si="72"/>
        <v>10080000.000000002</v>
      </c>
    </row>
    <row r="3020" spans="1:5" ht="11.25" outlineLevel="1">
      <c r="A3020" s="29" t="s">
        <v>2304</v>
      </c>
      <c r="B3020" s="16" t="str">
        <f>'[1]КиПиА и РЭН'!D4962</f>
        <v>Шт</v>
      </c>
      <c r="C3020" s="14">
        <v>3</v>
      </c>
      <c r="D3020" s="2">
        <v>3000000</v>
      </c>
      <c r="E3020" s="2">
        <f t="shared" si="72"/>
        <v>10080000.000000002</v>
      </c>
    </row>
    <row r="3021" spans="1:5" ht="11.25" outlineLevel="1">
      <c r="A3021" s="29" t="s">
        <v>2299</v>
      </c>
      <c r="B3021" s="16" t="str">
        <f>'[1]КиПиА и РЭН'!D4963</f>
        <v>штук</v>
      </c>
      <c r="C3021" s="14">
        <v>2</v>
      </c>
      <c r="D3021" s="2">
        <v>7000000</v>
      </c>
      <c r="E3021" s="2">
        <f t="shared" si="72"/>
        <v>15680000.000000002</v>
      </c>
    </row>
    <row r="3022" spans="1:5" ht="22.5" outlineLevel="1">
      <c r="A3022" s="29" t="s">
        <v>2305</v>
      </c>
      <c r="B3022" s="16" t="str">
        <f>'[1]КиПиА и РЭН'!D4964</f>
        <v>Шт</v>
      </c>
      <c r="C3022" s="14">
        <v>12</v>
      </c>
      <c r="D3022" s="2">
        <v>700000</v>
      </c>
      <c r="E3022" s="2">
        <f t="shared" si="72"/>
        <v>9408000</v>
      </c>
    </row>
    <row r="3023" spans="1:5" ht="11.25" outlineLevel="1">
      <c r="A3023" s="29" t="s">
        <v>2287</v>
      </c>
      <c r="B3023" s="16" t="str">
        <f>'[1]КиПиА и РЭН'!D4965</f>
        <v>Шт</v>
      </c>
      <c r="C3023" s="14">
        <v>1</v>
      </c>
      <c r="D3023" s="2">
        <v>30000000</v>
      </c>
      <c r="E3023" s="2">
        <f t="shared" si="72"/>
        <v>33600000</v>
      </c>
    </row>
    <row r="3024" spans="1:5" ht="11.25" outlineLevel="1">
      <c r="A3024" s="29" t="s">
        <v>2306</v>
      </c>
      <c r="B3024" s="16" t="str">
        <f>'[1]КиПиА и РЭН'!D4966</f>
        <v>штук</v>
      </c>
      <c r="C3024" s="14">
        <v>1</v>
      </c>
      <c r="D3024" s="2">
        <v>6500000</v>
      </c>
      <c r="E3024" s="2">
        <f t="shared" si="72"/>
        <v>7280000.000000001</v>
      </c>
    </row>
    <row r="3025" spans="1:5" ht="11.25" outlineLevel="1">
      <c r="A3025" s="29" t="s">
        <v>2307</v>
      </c>
      <c r="B3025" s="16" t="str">
        <f>'[1]КиПиА и РЭН'!D4967</f>
        <v>Шт</v>
      </c>
      <c r="C3025" s="14">
        <v>2</v>
      </c>
      <c r="D3025" s="2">
        <v>3600000</v>
      </c>
      <c r="E3025" s="2">
        <f t="shared" si="72"/>
        <v>8064000.000000001</v>
      </c>
    </row>
    <row r="3026" spans="1:5" ht="22.5" outlineLevel="1">
      <c r="A3026" s="29" t="s">
        <v>2308</v>
      </c>
      <c r="B3026" s="16" t="str">
        <f>'[1]КиПиА и РЭН'!D4968</f>
        <v>Шт</v>
      </c>
      <c r="C3026" s="14">
        <v>1</v>
      </c>
      <c r="D3026" s="2">
        <v>6000000</v>
      </c>
      <c r="E3026" s="2">
        <f t="shared" si="72"/>
        <v>6720000.000000001</v>
      </c>
    </row>
    <row r="3027" spans="1:5" ht="11.25" outlineLevel="1">
      <c r="A3027" s="29" t="s">
        <v>2309</v>
      </c>
      <c r="B3027" s="16" t="str">
        <f>'[1]КиПиА и РЭН'!D4969</f>
        <v>штук</v>
      </c>
      <c r="C3027" s="14">
        <v>1</v>
      </c>
      <c r="D3027" s="2">
        <v>11500000</v>
      </c>
      <c r="E3027" s="2">
        <f t="shared" si="72"/>
        <v>12880000.000000002</v>
      </c>
    </row>
    <row r="3028" spans="1:5" ht="11.25" outlineLevel="1">
      <c r="A3028" s="29" t="s">
        <v>2310</v>
      </c>
      <c r="B3028" s="16" t="str">
        <f>'[1]КиПиА и РЭН'!D4970</f>
        <v>Шт</v>
      </c>
      <c r="C3028" s="14">
        <v>2</v>
      </c>
      <c r="D3028" s="2">
        <v>500000</v>
      </c>
      <c r="E3028" s="2">
        <f t="shared" si="72"/>
        <v>1120000</v>
      </c>
    </row>
    <row r="3029" spans="1:5" ht="11.25" outlineLevel="1">
      <c r="A3029" s="29" t="s">
        <v>2311</v>
      </c>
      <c r="B3029" s="16" t="str">
        <f>'[1]КиПиА и РЭН'!D4971</f>
        <v>Шт</v>
      </c>
      <c r="C3029" s="14">
        <v>1</v>
      </c>
      <c r="D3029" s="2">
        <v>22000000</v>
      </c>
      <c r="E3029" s="2">
        <f t="shared" si="72"/>
        <v>24640000.000000004</v>
      </c>
    </row>
    <row r="3030" spans="1:5" ht="11.25" outlineLevel="1">
      <c r="A3030" s="29" t="s">
        <v>2312</v>
      </c>
      <c r="B3030" s="16" t="str">
        <f>'[1]КиПиА и РЭН'!D4973</f>
        <v>штук</v>
      </c>
      <c r="C3030" s="14">
        <v>2</v>
      </c>
      <c r="D3030" s="2">
        <v>3500000</v>
      </c>
      <c r="E3030" s="2">
        <f t="shared" si="72"/>
        <v>7840000.000000001</v>
      </c>
    </row>
    <row r="3031" spans="1:5" ht="11.25" outlineLevel="1">
      <c r="A3031" s="29" t="s">
        <v>2313</v>
      </c>
      <c r="B3031" s="16" t="str">
        <f>'[1]КиПиА и РЭН'!D4974</f>
        <v>Шт</v>
      </c>
      <c r="C3031" s="14">
        <v>12</v>
      </c>
      <c r="D3031" s="2">
        <v>450000</v>
      </c>
      <c r="E3031" s="2">
        <f aca="true" t="shared" si="73" ref="E3031:E3094">(C3031*D3031)*1.12</f>
        <v>6048000.000000001</v>
      </c>
    </row>
    <row r="3032" spans="1:5" ht="11.25" outlineLevel="1">
      <c r="A3032" s="29" t="s">
        <v>2314</v>
      </c>
      <c r="B3032" s="16" t="str">
        <f>'[1]КиПиА и РЭН'!D4975</f>
        <v>шт</v>
      </c>
      <c r="C3032" s="14">
        <v>1</v>
      </c>
      <c r="D3032" s="2">
        <v>20000000</v>
      </c>
      <c r="E3032" s="2">
        <f t="shared" si="73"/>
        <v>22400000.000000004</v>
      </c>
    </row>
    <row r="3033" spans="1:5" ht="11.25" outlineLevel="1">
      <c r="A3033" s="29" t="s">
        <v>2315</v>
      </c>
      <c r="B3033" s="16" t="str">
        <f>'[1]КиПиА и РЭН'!D4976</f>
        <v>Шт</v>
      </c>
      <c r="C3033" s="14">
        <v>1</v>
      </c>
      <c r="D3033" s="2">
        <v>20000000</v>
      </c>
      <c r="E3033" s="2">
        <f t="shared" si="73"/>
        <v>22400000.000000004</v>
      </c>
    </row>
    <row r="3034" spans="1:5" ht="11.25" outlineLevel="1">
      <c r="A3034" s="29" t="s">
        <v>2300</v>
      </c>
      <c r="B3034" s="16" t="str">
        <f>'[1]КиПиА и РЭН'!D4977</f>
        <v>Шт</v>
      </c>
      <c r="C3034" s="14">
        <v>1</v>
      </c>
      <c r="D3034" s="2">
        <v>20000000</v>
      </c>
      <c r="E3034" s="2">
        <f t="shared" si="73"/>
        <v>22400000.000000004</v>
      </c>
    </row>
    <row r="3035" spans="1:5" ht="11.25" outlineLevel="1">
      <c r="A3035" s="29" t="s">
        <v>2316</v>
      </c>
      <c r="B3035" s="16" t="str">
        <f>'[1]КиПиА и РЭН'!D4978</f>
        <v>Шт</v>
      </c>
      <c r="C3035" s="14">
        <v>1</v>
      </c>
      <c r="D3035" s="2">
        <v>5000000</v>
      </c>
      <c r="E3035" s="2">
        <f t="shared" si="73"/>
        <v>5600000.000000001</v>
      </c>
    </row>
    <row r="3036" spans="1:5" ht="11.25" outlineLevel="1">
      <c r="A3036" s="29" t="s">
        <v>2317</v>
      </c>
      <c r="B3036" s="16" t="str">
        <f>'[1]КиПиА и РЭН'!D4980</f>
        <v>КОМ-Т</v>
      </c>
      <c r="C3036" s="14">
        <v>1</v>
      </c>
      <c r="D3036" s="2">
        <v>19000000</v>
      </c>
      <c r="E3036" s="2">
        <f t="shared" si="73"/>
        <v>21280000.000000004</v>
      </c>
    </row>
    <row r="3037" spans="1:5" ht="11.25" outlineLevel="1">
      <c r="A3037" s="29" t="s">
        <v>2304</v>
      </c>
      <c r="B3037" s="16" t="str">
        <f>'[1]КиПиА и РЭН'!D4981</f>
        <v>Шт</v>
      </c>
      <c r="C3037" s="14">
        <v>2</v>
      </c>
      <c r="D3037" s="2">
        <v>3000000</v>
      </c>
      <c r="E3037" s="2">
        <f t="shared" si="73"/>
        <v>6720000.000000001</v>
      </c>
    </row>
    <row r="3038" spans="1:5" ht="11.25" outlineLevel="1">
      <c r="A3038" s="29" t="s">
        <v>2318</v>
      </c>
      <c r="B3038" s="16" t="str">
        <f>'[1]КиПиА и РЭН'!D4982</f>
        <v>штук</v>
      </c>
      <c r="C3038" s="14">
        <v>5</v>
      </c>
      <c r="D3038" s="2">
        <v>800000</v>
      </c>
      <c r="E3038" s="2">
        <f t="shared" si="73"/>
        <v>4480000</v>
      </c>
    </row>
    <row r="3039" spans="1:5" ht="11.25" outlineLevel="1">
      <c r="A3039" s="29" t="s">
        <v>2319</v>
      </c>
      <c r="B3039" s="16" t="str">
        <f>'[1]КиПиА и РЭН'!D4983</f>
        <v>Шт</v>
      </c>
      <c r="C3039" s="14">
        <v>2</v>
      </c>
      <c r="D3039" s="2">
        <v>16000000</v>
      </c>
      <c r="E3039" s="2">
        <f t="shared" si="73"/>
        <v>35840000</v>
      </c>
    </row>
    <row r="3040" spans="1:5" ht="22.5" outlineLevel="1">
      <c r="A3040" s="29" t="s">
        <v>2320</v>
      </c>
      <c r="B3040" s="16" t="str">
        <f>'[1]КиПиА и РЭН'!D4984</f>
        <v>Шт</v>
      </c>
      <c r="C3040" s="14">
        <v>1</v>
      </c>
      <c r="D3040" s="2">
        <v>7800000</v>
      </c>
      <c r="E3040" s="2">
        <f t="shared" si="73"/>
        <v>8736000</v>
      </c>
    </row>
    <row r="3041" spans="1:5" ht="11.25" outlineLevel="1">
      <c r="A3041" s="29" t="s">
        <v>2318</v>
      </c>
      <c r="B3041" s="16" t="str">
        <f>'[1]КиПиА и РЭН'!D4989</f>
        <v>штук</v>
      </c>
      <c r="C3041" s="14">
        <v>4</v>
      </c>
      <c r="D3041" s="2">
        <v>800000</v>
      </c>
      <c r="E3041" s="2">
        <f t="shared" si="73"/>
        <v>3584000.0000000005</v>
      </c>
    </row>
    <row r="3042" spans="1:5" ht="11.25" outlineLevel="1">
      <c r="A3042" s="29" t="s">
        <v>2321</v>
      </c>
      <c r="B3042" s="16" t="str">
        <f>'[1]КиПиА и РЭН'!D4990</f>
        <v>Шт</v>
      </c>
      <c r="C3042" s="14">
        <v>1</v>
      </c>
      <c r="D3042" s="2">
        <v>12000000</v>
      </c>
      <c r="E3042" s="2">
        <f t="shared" si="73"/>
        <v>13440000.000000002</v>
      </c>
    </row>
    <row r="3043" spans="1:5" ht="11.25" outlineLevel="1">
      <c r="A3043" s="29" t="s">
        <v>2322</v>
      </c>
      <c r="B3043" s="16" t="str">
        <f>'[1]КиПиА и РЭН'!D4991</f>
        <v>штук</v>
      </c>
      <c r="C3043" s="14">
        <v>6</v>
      </c>
      <c r="D3043" s="2">
        <v>500000</v>
      </c>
      <c r="E3043" s="2">
        <f t="shared" si="73"/>
        <v>3360000.0000000005</v>
      </c>
    </row>
    <row r="3044" spans="1:5" ht="11.25" outlineLevel="1">
      <c r="A3044" s="29" t="s">
        <v>2323</v>
      </c>
      <c r="B3044" s="16" t="str">
        <f>'[1]КиПиА и РЭН'!D4992</f>
        <v>штук</v>
      </c>
      <c r="C3044" s="14">
        <v>6</v>
      </c>
      <c r="D3044" s="2">
        <v>500000</v>
      </c>
      <c r="E3044" s="2">
        <f t="shared" si="73"/>
        <v>3360000.0000000005</v>
      </c>
    </row>
    <row r="3045" spans="1:5" ht="11.25" outlineLevel="1">
      <c r="A3045" s="29" t="s">
        <v>2312</v>
      </c>
      <c r="B3045" s="16" t="str">
        <f>'[1]КиПиА и РЭН'!D4993</f>
        <v>штук</v>
      </c>
      <c r="C3045" s="14">
        <v>1</v>
      </c>
      <c r="D3045" s="2">
        <v>3500000</v>
      </c>
      <c r="E3045" s="2">
        <f t="shared" si="73"/>
        <v>3920000.0000000005</v>
      </c>
    </row>
    <row r="3046" spans="1:5" ht="22.5" outlineLevel="1">
      <c r="A3046" s="29" t="s">
        <v>2324</v>
      </c>
      <c r="B3046" s="16" t="str">
        <f>'[1]КиПиА и РЭН'!D4994</f>
        <v>штук</v>
      </c>
      <c r="C3046" s="14">
        <v>1</v>
      </c>
      <c r="D3046" s="2">
        <v>2500000</v>
      </c>
      <c r="E3046" s="2">
        <f t="shared" si="73"/>
        <v>2800000.0000000005</v>
      </c>
    </row>
    <row r="3047" spans="1:5" ht="11.25" outlineLevel="1">
      <c r="A3047" s="29" t="s">
        <v>2325</v>
      </c>
      <c r="B3047" s="16" t="str">
        <f>'[1]КиПиА и РЭН'!D4995</f>
        <v>Шт</v>
      </c>
      <c r="C3047" s="14">
        <v>10</v>
      </c>
      <c r="D3047" s="2">
        <v>250000</v>
      </c>
      <c r="E3047" s="2">
        <f t="shared" si="73"/>
        <v>2800000.0000000005</v>
      </c>
    </row>
    <row r="3048" spans="1:5" s="4" customFormat="1" ht="11.25">
      <c r="A3048" s="30" t="s">
        <v>2326</v>
      </c>
      <c r="B3048" s="10"/>
      <c r="C3048" s="10"/>
      <c r="D3048" s="10"/>
      <c r="E3048" s="1">
        <f>SUM(E3049:E3061)</f>
        <v>623840000</v>
      </c>
    </row>
    <row r="3049" spans="1:5" ht="11.25" outlineLevel="1">
      <c r="A3049" s="29" t="s">
        <v>2327</v>
      </c>
      <c r="B3049" s="16" t="str">
        <f>'[1]КиПиА и РЭН'!D5114</f>
        <v>Шт</v>
      </c>
      <c r="C3049" s="14">
        <v>30</v>
      </c>
      <c r="D3049" s="2">
        <v>8000000</v>
      </c>
      <c r="E3049" s="2">
        <f t="shared" si="73"/>
        <v>268800000</v>
      </c>
    </row>
    <row r="3050" spans="1:5" ht="11.25" outlineLevel="1">
      <c r="A3050" s="29" t="s">
        <v>2328</v>
      </c>
      <c r="B3050" s="16" t="str">
        <f>'[1]КиПиА и РЭН'!D5115</f>
        <v>Шт</v>
      </c>
      <c r="C3050" s="14">
        <v>2</v>
      </c>
      <c r="D3050" s="2">
        <v>57000000</v>
      </c>
      <c r="E3050" s="2">
        <f t="shared" si="73"/>
        <v>127680000.00000001</v>
      </c>
    </row>
    <row r="3051" spans="1:5" ht="11.25" outlineLevel="1">
      <c r="A3051" s="29" t="s">
        <v>2329</v>
      </c>
      <c r="B3051" s="16" t="str">
        <f>'[1]КиПиА и РЭН'!D5116</f>
        <v>Шт</v>
      </c>
      <c r="C3051" s="14">
        <v>5</v>
      </c>
      <c r="D3051" s="2">
        <v>2000000</v>
      </c>
      <c r="E3051" s="2">
        <f t="shared" si="73"/>
        <v>11200000.000000002</v>
      </c>
    </row>
    <row r="3052" spans="1:5" ht="11.25" outlineLevel="1">
      <c r="A3052" s="29" t="s">
        <v>2330</v>
      </c>
      <c r="B3052" s="16" t="str">
        <f>'[1]КиПиА и РЭН'!D5117</f>
        <v>штук</v>
      </c>
      <c r="C3052" s="14">
        <v>1</v>
      </c>
      <c r="D3052" s="2">
        <v>57000000</v>
      </c>
      <c r="E3052" s="2">
        <f t="shared" si="73"/>
        <v>63840000.00000001</v>
      </c>
    </row>
    <row r="3053" spans="1:5" ht="11.25" outlineLevel="1">
      <c r="A3053" s="29" t="s">
        <v>2331</v>
      </c>
      <c r="B3053" s="16" t="str">
        <f>'[1]КиПиА и РЭН'!D5118</f>
        <v>Шт</v>
      </c>
      <c r="C3053" s="14">
        <v>3</v>
      </c>
      <c r="D3053" s="2">
        <v>8000000</v>
      </c>
      <c r="E3053" s="2">
        <f t="shared" si="73"/>
        <v>26880000.000000004</v>
      </c>
    </row>
    <row r="3054" spans="1:5" ht="11.25" outlineLevel="1">
      <c r="A3054" s="29" t="s">
        <v>2332</v>
      </c>
      <c r="B3054" s="16" t="str">
        <f>'[1]КиПиА и РЭН'!D5119</f>
        <v>Шт</v>
      </c>
      <c r="C3054" s="14">
        <v>5</v>
      </c>
      <c r="D3054" s="2">
        <v>3500000</v>
      </c>
      <c r="E3054" s="2">
        <f t="shared" si="73"/>
        <v>19600000.000000004</v>
      </c>
    </row>
    <row r="3055" spans="1:5" ht="11.25" outlineLevel="1">
      <c r="A3055" s="29" t="s">
        <v>2333</v>
      </c>
      <c r="B3055" s="16" t="str">
        <f>'[1]КиПиА и РЭН'!D5120</f>
        <v>Шт</v>
      </c>
      <c r="C3055" s="14">
        <v>2</v>
      </c>
      <c r="D3055" s="2">
        <v>12000000</v>
      </c>
      <c r="E3055" s="2">
        <f t="shared" si="73"/>
        <v>26880000.000000004</v>
      </c>
    </row>
    <row r="3056" spans="1:5" ht="11.25" outlineLevel="1">
      <c r="A3056" s="29" t="s">
        <v>2327</v>
      </c>
      <c r="B3056" s="16" t="str">
        <f>'[1]КиПиА и РЭН'!D5121</f>
        <v>Шт</v>
      </c>
      <c r="C3056" s="14">
        <v>2</v>
      </c>
      <c r="D3056" s="2">
        <v>9000000</v>
      </c>
      <c r="E3056" s="2">
        <f t="shared" si="73"/>
        <v>20160000.000000004</v>
      </c>
    </row>
    <row r="3057" spans="1:5" ht="11.25" outlineLevel="1">
      <c r="A3057" s="29" t="s">
        <v>2334</v>
      </c>
      <c r="B3057" s="16" t="str">
        <f>'[1]КиПиА и РЭН'!D5122</f>
        <v>Шт</v>
      </c>
      <c r="C3057" s="14">
        <v>3</v>
      </c>
      <c r="D3057" s="2">
        <v>3500000</v>
      </c>
      <c r="E3057" s="2">
        <f t="shared" si="73"/>
        <v>11760000.000000002</v>
      </c>
    </row>
    <row r="3058" spans="1:5" ht="11.25" outlineLevel="1">
      <c r="A3058" s="29" t="s">
        <v>2331</v>
      </c>
      <c r="B3058" s="16" t="str">
        <f>'[1]КиПиА и РЭН'!D5123</f>
        <v>Шт</v>
      </c>
      <c r="C3058" s="14">
        <v>1</v>
      </c>
      <c r="D3058" s="2">
        <v>20000000</v>
      </c>
      <c r="E3058" s="2">
        <f t="shared" si="73"/>
        <v>22400000.000000004</v>
      </c>
    </row>
    <row r="3059" spans="1:5" ht="11.25" outlineLevel="1">
      <c r="A3059" s="29" t="s">
        <v>2335</v>
      </c>
      <c r="B3059" s="16" t="str">
        <f>'[1]КиПиА и РЭН'!D5125</f>
        <v>Шт</v>
      </c>
      <c r="C3059" s="14">
        <v>2</v>
      </c>
      <c r="D3059" s="2">
        <v>4500000</v>
      </c>
      <c r="E3059" s="2">
        <f t="shared" si="73"/>
        <v>10080000.000000002</v>
      </c>
    </row>
    <row r="3060" spans="1:5" ht="11.25" outlineLevel="1">
      <c r="A3060" s="29" t="s">
        <v>2336</v>
      </c>
      <c r="B3060" s="16" t="str">
        <f>'[1]КиПиА и РЭН'!D5126</f>
        <v>Шт</v>
      </c>
      <c r="C3060" s="14">
        <v>1</v>
      </c>
      <c r="D3060" s="2">
        <v>3000000</v>
      </c>
      <c r="E3060" s="2">
        <f t="shared" si="73"/>
        <v>3360000.0000000005</v>
      </c>
    </row>
    <row r="3061" spans="1:5" ht="11.25" outlineLevel="1">
      <c r="A3061" s="29" t="s">
        <v>2337</v>
      </c>
      <c r="B3061" s="16" t="str">
        <f>'[1]КиПиА и РЭН'!D5127</f>
        <v>Шт</v>
      </c>
      <c r="C3061" s="14">
        <v>1</v>
      </c>
      <c r="D3061" s="2">
        <v>10000000</v>
      </c>
      <c r="E3061" s="2">
        <f t="shared" si="73"/>
        <v>11200000.000000002</v>
      </c>
    </row>
    <row r="3062" spans="1:5" s="4" customFormat="1" ht="11.25">
      <c r="A3062" s="30" t="s">
        <v>2338</v>
      </c>
      <c r="B3062" s="10"/>
      <c r="C3062" s="10"/>
      <c r="D3062" s="10"/>
      <c r="E3062" s="1">
        <f>SUM(E3063:E3066)</f>
        <v>405305600</v>
      </c>
    </row>
    <row r="3063" spans="1:5" ht="22.5" outlineLevel="1">
      <c r="A3063" s="29" t="s">
        <v>2339</v>
      </c>
      <c r="B3063" s="16" t="str">
        <f>'[1]КиПиА и РЭН'!D5140</f>
        <v>шт</v>
      </c>
      <c r="C3063" s="2">
        <v>1200</v>
      </c>
      <c r="D3063" s="2">
        <v>230000</v>
      </c>
      <c r="E3063" s="2">
        <f t="shared" si="73"/>
        <v>309120000</v>
      </c>
    </row>
    <row r="3064" spans="1:5" ht="11.25" outlineLevel="1">
      <c r="A3064" s="29" t="s">
        <v>2340</v>
      </c>
      <c r="B3064" s="16" t="str">
        <f>'[1]КиПиА и РЭН'!D5141</f>
        <v>шт</v>
      </c>
      <c r="C3064" s="2">
        <v>10</v>
      </c>
      <c r="D3064" s="2">
        <v>5000000</v>
      </c>
      <c r="E3064" s="2">
        <f t="shared" si="73"/>
        <v>56000000.00000001</v>
      </c>
    </row>
    <row r="3065" spans="1:5" ht="22.5" outlineLevel="1">
      <c r="A3065" s="29" t="s">
        <v>2341</v>
      </c>
      <c r="B3065" s="16" t="str">
        <f>'[1]КиПиА и РЭН'!D5142</f>
        <v>штук</v>
      </c>
      <c r="C3065" s="2">
        <v>78</v>
      </c>
      <c r="D3065" s="2">
        <v>230000</v>
      </c>
      <c r="E3065" s="2">
        <f t="shared" si="73"/>
        <v>20092800.000000004</v>
      </c>
    </row>
    <row r="3066" spans="1:5" ht="22.5" outlineLevel="1">
      <c r="A3066" s="29" t="s">
        <v>2341</v>
      </c>
      <c r="B3066" s="16" t="str">
        <f>'[1]КиПиА и РЭН'!D5143</f>
        <v>штук</v>
      </c>
      <c r="C3066" s="2">
        <v>78</v>
      </c>
      <c r="D3066" s="2">
        <v>230000</v>
      </c>
      <c r="E3066" s="2">
        <f t="shared" si="73"/>
        <v>20092800.000000004</v>
      </c>
    </row>
    <row r="3067" spans="1:5" s="4" customFormat="1" ht="11.25">
      <c r="A3067" s="30" t="s">
        <v>2342</v>
      </c>
      <c r="B3067" s="10"/>
      <c r="C3067" s="10"/>
      <c r="D3067" s="10"/>
      <c r="E3067" s="1">
        <f>SUM(E3068:E3086)</f>
        <v>367920000</v>
      </c>
    </row>
    <row r="3068" spans="1:5" ht="11.25" outlineLevel="1">
      <c r="A3068" s="29" t="s">
        <v>2343</v>
      </c>
      <c r="B3068" s="16" t="str">
        <f>'[1]КиПиА и РЭН'!D5158</f>
        <v>Шт</v>
      </c>
      <c r="C3068" s="2">
        <v>1</v>
      </c>
      <c r="D3068" s="2">
        <v>40000000</v>
      </c>
      <c r="E3068" s="2">
        <f t="shared" si="73"/>
        <v>44800000.00000001</v>
      </c>
    </row>
    <row r="3069" spans="1:5" ht="11.25" outlineLevel="1">
      <c r="A3069" s="29" t="s">
        <v>2344</v>
      </c>
      <c r="B3069" s="16" t="str">
        <f>'[1]КиПиА и РЭН'!D5159</f>
        <v>Шт</v>
      </c>
      <c r="C3069" s="2">
        <v>1</v>
      </c>
      <c r="D3069" s="2">
        <v>7000000</v>
      </c>
      <c r="E3069" s="2">
        <f t="shared" si="73"/>
        <v>7840000.000000001</v>
      </c>
    </row>
    <row r="3070" spans="1:5" ht="11.25" outlineLevel="1">
      <c r="A3070" s="29" t="s">
        <v>2345</v>
      </c>
      <c r="B3070" s="16" t="str">
        <f>'[1]КиПиА и РЭН'!D5160</f>
        <v>Шт</v>
      </c>
      <c r="C3070" s="2">
        <v>30</v>
      </c>
      <c r="D3070" s="2">
        <v>200000</v>
      </c>
      <c r="E3070" s="2">
        <f t="shared" si="73"/>
        <v>6720000.000000001</v>
      </c>
    </row>
    <row r="3071" spans="1:5" ht="11.25" outlineLevel="1">
      <c r="A3071" s="29" t="s">
        <v>2346</v>
      </c>
      <c r="B3071" s="16" t="str">
        <f>'[1]КиПиА и РЭН'!D5165</f>
        <v>Шт</v>
      </c>
      <c r="C3071" s="2">
        <v>2</v>
      </c>
      <c r="D3071" s="2">
        <v>15000000</v>
      </c>
      <c r="E3071" s="2">
        <f t="shared" si="73"/>
        <v>33600000</v>
      </c>
    </row>
    <row r="3072" spans="1:5" ht="11.25" outlineLevel="1">
      <c r="A3072" s="29" t="s">
        <v>2347</v>
      </c>
      <c r="B3072" s="16" t="str">
        <f>'[1]КиПиА и РЭН'!D5166</f>
        <v>шт</v>
      </c>
      <c r="C3072" s="2">
        <v>2</v>
      </c>
      <c r="D3072" s="2">
        <v>9000000</v>
      </c>
      <c r="E3072" s="2">
        <f t="shared" si="73"/>
        <v>20160000.000000004</v>
      </c>
    </row>
    <row r="3073" spans="1:5" ht="22.5" outlineLevel="1">
      <c r="A3073" s="29" t="s">
        <v>2348</v>
      </c>
      <c r="B3073" s="16" t="str">
        <f>'[1]КиПиА и РЭН'!D5167</f>
        <v>Шт</v>
      </c>
      <c r="C3073" s="2">
        <v>1</v>
      </c>
      <c r="D3073" s="2">
        <v>30000000</v>
      </c>
      <c r="E3073" s="2">
        <f t="shared" si="73"/>
        <v>33600000</v>
      </c>
    </row>
    <row r="3074" spans="1:5" ht="11.25" outlineLevel="1">
      <c r="A3074" s="29" t="s">
        <v>2349</v>
      </c>
      <c r="B3074" s="16" t="str">
        <f>'[1]КиПиА и РЭН'!D5168</f>
        <v>шт</v>
      </c>
      <c r="C3074" s="2">
        <v>1</v>
      </c>
      <c r="D3074" s="2">
        <v>40000000</v>
      </c>
      <c r="E3074" s="2">
        <f t="shared" si="73"/>
        <v>44800000.00000001</v>
      </c>
    </row>
    <row r="3075" spans="1:5" ht="22.5" outlineLevel="1">
      <c r="A3075" s="29" t="s">
        <v>2348</v>
      </c>
      <c r="B3075" s="16" t="str">
        <f>'[1]КиПиА и РЭН'!D5169</f>
        <v>Шт</v>
      </c>
      <c r="C3075" s="2">
        <v>1</v>
      </c>
      <c r="D3075" s="2">
        <v>30000000</v>
      </c>
      <c r="E3075" s="2">
        <f t="shared" si="73"/>
        <v>33600000</v>
      </c>
    </row>
    <row r="3076" spans="1:5" ht="22.5" outlineLevel="1">
      <c r="A3076" s="29" t="s">
        <v>2350</v>
      </c>
      <c r="B3076" s="16" t="str">
        <f>'[1]КиПиА и РЭН'!D5170</f>
        <v>Шт</v>
      </c>
      <c r="C3076" s="2">
        <v>1</v>
      </c>
      <c r="D3076" s="2">
        <v>45000000</v>
      </c>
      <c r="E3076" s="2">
        <f t="shared" si="73"/>
        <v>50400000.00000001</v>
      </c>
    </row>
    <row r="3077" spans="1:5" ht="11.25" outlineLevel="1">
      <c r="A3077" s="29" t="s">
        <v>2351</v>
      </c>
      <c r="B3077" s="16" t="str">
        <f>'[1]КиПиА и РЭН'!D5171</f>
        <v>п/м</v>
      </c>
      <c r="C3077" s="2">
        <v>500</v>
      </c>
      <c r="D3077" s="2">
        <v>20000</v>
      </c>
      <c r="E3077" s="2">
        <f t="shared" si="73"/>
        <v>11200000.000000002</v>
      </c>
    </row>
    <row r="3078" spans="1:5" ht="11.25" outlineLevel="1">
      <c r="A3078" s="29" t="s">
        <v>2352</v>
      </c>
      <c r="B3078" s="16" t="str">
        <f>'[1]КиПиА и РЭН'!D5172</f>
        <v>Шт</v>
      </c>
      <c r="C3078" s="2">
        <v>1</v>
      </c>
      <c r="D3078" s="2">
        <v>8000000</v>
      </c>
      <c r="E3078" s="2">
        <f t="shared" si="73"/>
        <v>8960000</v>
      </c>
    </row>
    <row r="3079" spans="1:5" ht="11.25" outlineLevel="1">
      <c r="A3079" s="29" t="s">
        <v>2353</v>
      </c>
      <c r="B3079" s="16" t="str">
        <f>'[1]КиПиА и РЭН'!D5173</f>
        <v>Шт</v>
      </c>
      <c r="C3079" s="2">
        <v>1</v>
      </c>
      <c r="D3079" s="2">
        <v>8000000</v>
      </c>
      <c r="E3079" s="2">
        <f t="shared" si="73"/>
        <v>8960000</v>
      </c>
    </row>
    <row r="3080" spans="1:5" ht="11.25" outlineLevel="1">
      <c r="A3080" s="29" t="s">
        <v>2354</v>
      </c>
      <c r="B3080" s="16" t="str">
        <f>'[1]КиПиА и РЭН'!D5174</f>
        <v>Шт</v>
      </c>
      <c r="C3080" s="2">
        <v>1</v>
      </c>
      <c r="D3080" s="2">
        <v>7000000</v>
      </c>
      <c r="E3080" s="2">
        <f t="shared" si="73"/>
        <v>7840000.000000001</v>
      </c>
    </row>
    <row r="3081" spans="1:5" ht="22.5" outlineLevel="1">
      <c r="A3081" s="29" t="s">
        <v>2355</v>
      </c>
      <c r="B3081" s="16" t="str">
        <f>'[1]КиПиА и РЭН'!D5175</f>
        <v>штук</v>
      </c>
      <c r="C3081" s="2">
        <v>5</v>
      </c>
      <c r="D3081" s="2">
        <v>1400000</v>
      </c>
      <c r="E3081" s="2">
        <f t="shared" si="73"/>
        <v>7840000.000000001</v>
      </c>
    </row>
    <row r="3082" spans="1:5" ht="22.5" outlineLevel="1">
      <c r="A3082" s="29" t="s">
        <v>2356</v>
      </c>
      <c r="B3082" s="16" t="str">
        <f>'[1]КиПиА и РЭН'!D5176</f>
        <v>штук</v>
      </c>
      <c r="C3082" s="2">
        <v>5</v>
      </c>
      <c r="D3082" s="2">
        <v>1400000</v>
      </c>
      <c r="E3082" s="2">
        <f t="shared" si="73"/>
        <v>7840000.000000001</v>
      </c>
    </row>
    <row r="3083" spans="1:5" ht="11.25" outlineLevel="1">
      <c r="A3083" s="29" t="s">
        <v>2357</v>
      </c>
      <c r="B3083" s="16" t="str">
        <f>'[1]КиПиА и РЭН'!D5177</f>
        <v>упаков</v>
      </c>
      <c r="C3083" s="2">
        <v>5</v>
      </c>
      <c r="D3083" s="2">
        <v>1200000</v>
      </c>
      <c r="E3083" s="2">
        <f t="shared" si="73"/>
        <v>6720000.000000001</v>
      </c>
    </row>
    <row r="3084" spans="1:5" ht="11.25" outlineLevel="1">
      <c r="A3084" s="29" t="s">
        <v>2358</v>
      </c>
      <c r="B3084" s="16" t="str">
        <f>'[1]КиПиА и РЭН'!D5178</f>
        <v>штук</v>
      </c>
      <c r="C3084" s="2">
        <v>1</v>
      </c>
      <c r="D3084" s="2">
        <v>8000000</v>
      </c>
      <c r="E3084" s="2">
        <f t="shared" si="73"/>
        <v>8960000</v>
      </c>
    </row>
    <row r="3085" spans="1:5" ht="11.25" outlineLevel="1">
      <c r="A3085" s="29" t="s">
        <v>2359</v>
      </c>
      <c r="B3085" s="16" t="str">
        <f>'[1]КиПиА и РЭН'!D5179</f>
        <v>штук</v>
      </c>
      <c r="C3085" s="2">
        <v>1</v>
      </c>
      <c r="D3085" s="2">
        <v>15000000</v>
      </c>
      <c r="E3085" s="2">
        <f t="shared" si="73"/>
        <v>16800000</v>
      </c>
    </row>
    <row r="3086" spans="1:5" ht="11.25" outlineLevel="1">
      <c r="A3086" s="29" t="s">
        <v>2360</v>
      </c>
      <c r="B3086" s="16" t="str">
        <f>'[1]КиПиА и РЭН'!D5180</f>
        <v>шт</v>
      </c>
      <c r="C3086" s="2">
        <v>1</v>
      </c>
      <c r="D3086" s="2">
        <v>6500000</v>
      </c>
      <c r="E3086" s="2">
        <f t="shared" si="73"/>
        <v>7280000.000000001</v>
      </c>
    </row>
    <row r="3087" spans="1:5" s="4" customFormat="1" ht="11.25">
      <c r="A3087" s="30" t="s">
        <v>2361</v>
      </c>
      <c r="B3087" s="10"/>
      <c r="C3087" s="10"/>
      <c r="D3087" s="10"/>
      <c r="E3087" s="1">
        <f>SUM(E3088:E3103)</f>
        <v>217728000.00000003</v>
      </c>
    </row>
    <row r="3088" spans="1:5" ht="11.25" outlineLevel="1">
      <c r="A3088" s="29" t="s">
        <v>2362</v>
      </c>
      <c r="B3088" s="16" t="str">
        <f>'[1]КиПиА и РЭН'!D5209</f>
        <v>Шт</v>
      </c>
      <c r="C3088" s="2">
        <v>2</v>
      </c>
      <c r="D3088" s="2">
        <v>5000000</v>
      </c>
      <c r="E3088" s="2">
        <f t="shared" si="73"/>
        <v>11200000.000000002</v>
      </c>
    </row>
    <row r="3089" spans="1:5" ht="11.25" outlineLevel="1">
      <c r="A3089" s="29" t="s">
        <v>2363</v>
      </c>
      <c r="B3089" s="16" t="str">
        <f>'[1]КиПиА и РЭН'!D5210</f>
        <v>штук</v>
      </c>
      <c r="C3089" s="2">
        <v>5</v>
      </c>
      <c r="D3089" s="2">
        <v>2900000</v>
      </c>
      <c r="E3089" s="2">
        <f t="shared" si="73"/>
        <v>16240000.000000002</v>
      </c>
    </row>
    <row r="3090" spans="1:5" ht="22.5" outlineLevel="1">
      <c r="A3090" s="29" t="s">
        <v>2364</v>
      </c>
      <c r="B3090" s="16" t="str">
        <f>'[1]КиПиА и РЭН'!D5211</f>
        <v>комп</v>
      </c>
      <c r="C3090" s="2">
        <v>1</v>
      </c>
      <c r="D3090" s="2">
        <v>10000000</v>
      </c>
      <c r="E3090" s="2">
        <f t="shared" si="73"/>
        <v>11200000.000000002</v>
      </c>
    </row>
    <row r="3091" spans="1:5" ht="11.25" outlineLevel="1">
      <c r="A3091" s="29" t="s">
        <v>2365</v>
      </c>
      <c r="B3091" s="16" t="str">
        <f>'[1]КиПиА и РЭН'!D5214</f>
        <v>штук</v>
      </c>
      <c r="C3091" s="2">
        <v>2</v>
      </c>
      <c r="D3091" s="2">
        <v>2900000</v>
      </c>
      <c r="E3091" s="2">
        <f t="shared" si="73"/>
        <v>6496000.000000001</v>
      </c>
    </row>
    <row r="3092" spans="1:5" ht="33.75" outlineLevel="1">
      <c r="A3092" s="29" t="s">
        <v>2366</v>
      </c>
      <c r="B3092" s="16" t="str">
        <f>'[1]КиПиА и РЭН'!D5215</f>
        <v>Шт</v>
      </c>
      <c r="C3092" s="2">
        <v>1</v>
      </c>
      <c r="D3092" s="2">
        <v>20000000</v>
      </c>
      <c r="E3092" s="2">
        <f t="shared" si="73"/>
        <v>22400000.000000004</v>
      </c>
    </row>
    <row r="3093" spans="1:5" ht="11.25" outlineLevel="1">
      <c r="A3093" s="29" t="s">
        <v>2367</v>
      </c>
      <c r="B3093" s="16" t="str">
        <f>'[1]КиПиА и РЭН'!D5216</f>
        <v>Шт</v>
      </c>
      <c r="C3093" s="2">
        <v>2</v>
      </c>
      <c r="D3093" s="2">
        <v>2900000</v>
      </c>
      <c r="E3093" s="2">
        <f t="shared" si="73"/>
        <v>6496000.000000001</v>
      </c>
    </row>
    <row r="3094" spans="1:5" ht="11.25" outlineLevel="1">
      <c r="A3094" s="29" t="s">
        <v>2368</v>
      </c>
      <c r="B3094" s="16" t="str">
        <f>'[1]КиПиА и РЭН'!D5217</f>
        <v>Шт</v>
      </c>
      <c r="C3094" s="2">
        <v>5</v>
      </c>
      <c r="D3094" s="2">
        <v>3800000</v>
      </c>
      <c r="E3094" s="2">
        <f t="shared" si="73"/>
        <v>21280000.000000004</v>
      </c>
    </row>
    <row r="3095" spans="1:5" ht="11.25" outlineLevel="1">
      <c r="A3095" s="29" t="s">
        <v>2369</v>
      </c>
      <c r="B3095" s="16" t="str">
        <f>'[1]КиПиА и РЭН'!D5218</f>
        <v>Шт</v>
      </c>
      <c r="C3095" s="2">
        <v>2</v>
      </c>
      <c r="D3095" s="2">
        <v>7200000</v>
      </c>
      <c r="E3095" s="2">
        <f aca="true" t="shared" si="74" ref="E3095:E3141">(C3095*D3095)*1.12</f>
        <v>16128000.000000002</v>
      </c>
    </row>
    <row r="3096" spans="1:5" ht="11.25" outlineLevel="1">
      <c r="A3096" s="29" t="s">
        <v>2365</v>
      </c>
      <c r="B3096" s="16" t="str">
        <f>'[1]КиПиА и РЭН'!D5219</f>
        <v>штук</v>
      </c>
      <c r="C3096" s="2">
        <v>5</v>
      </c>
      <c r="D3096" s="2">
        <v>2900000</v>
      </c>
      <c r="E3096" s="2">
        <f t="shared" si="74"/>
        <v>16240000.000000002</v>
      </c>
    </row>
    <row r="3097" spans="1:5" ht="11.25" outlineLevel="1">
      <c r="A3097" s="29" t="s">
        <v>2370</v>
      </c>
      <c r="B3097" s="16" t="str">
        <f>'[1]КиПиА и РЭН'!D5221</f>
        <v>Шт</v>
      </c>
      <c r="C3097" s="2">
        <v>1</v>
      </c>
      <c r="D3097" s="2">
        <v>25000000</v>
      </c>
      <c r="E3097" s="2">
        <f t="shared" si="74"/>
        <v>28000000.000000004</v>
      </c>
    </row>
    <row r="3098" spans="1:5" ht="33.75" outlineLevel="1">
      <c r="A3098" s="29" t="s">
        <v>2371</v>
      </c>
      <c r="B3098" s="16" t="str">
        <f>'[1]КиПиА и РЭН'!D5222</f>
        <v>Шт</v>
      </c>
      <c r="C3098" s="2">
        <v>1</v>
      </c>
      <c r="D3098" s="2">
        <v>15000000</v>
      </c>
      <c r="E3098" s="2">
        <f t="shared" si="74"/>
        <v>16800000</v>
      </c>
    </row>
    <row r="3099" spans="1:5" ht="11.25" outlineLevel="1">
      <c r="A3099" s="29" t="s">
        <v>2372</v>
      </c>
      <c r="B3099" s="16" t="str">
        <f>'[1]КиПиА и РЭН'!D5223</f>
        <v>шт</v>
      </c>
      <c r="C3099" s="2">
        <v>6</v>
      </c>
      <c r="D3099" s="2">
        <v>1500000</v>
      </c>
      <c r="E3099" s="2">
        <f t="shared" si="74"/>
        <v>10080000.000000002</v>
      </c>
    </row>
    <row r="3100" spans="1:5" ht="22.5" outlineLevel="1">
      <c r="A3100" s="29" t="s">
        <v>2373</v>
      </c>
      <c r="B3100" s="16" t="str">
        <f>'[1]КиПиА и РЭН'!D5225</f>
        <v>шт</v>
      </c>
      <c r="C3100" s="2">
        <v>1</v>
      </c>
      <c r="D3100" s="2">
        <v>20000000</v>
      </c>
      <c r="E3100" s="2">
        <f t="shared" si="74"/>
        <v>22400000.000000004</v>
      </c>
    </row>
    <row r="3101" spans="1:5" ht="11.25" outlineLevel="1">
      <c r="A3101" s="29" t="s">
        <v>2374</v>
      </c>
      <c r="B3101" s="16" t="str">
        <f>'[1]КиПиА и РЭН'!D5226</f>
        <v>шт</v>
      </c>
      <c r="C3101" s="2">
        <v>1</v>
      </c>
      <c r="D3101" s="2">
        <v>6000000</v>
      </c>
      <c r="E3101" s="2">
        <f t="shared" si="74"/>
        <v>6720000.000000001</v>
      </c>
    </row>
    <row r="3102" spans="1:5" ht="11.25" outlineLevel="1">
      <c r="A3102" s="29" t="s">
        <v>2375</v>
      </c>
      <c r="B3102" s="16" t="str">
        <f>'[1]КиПиА и РЭН'!D5227</f>
        <v>штук</v>
      </c>
      <c r="C3102" s="2">
        <v>1</v>
      </c>
      <c r="D3102" s="2">
        <v>2900000</v>
      </c>
      <c r="E3102" s="2">
        <f t="shared" si="74"/>
        <v>3248000.0000000005</v>
      </c>
    </row>
    <row r="3103" spans="1:5" ht="11.25" outlineLevel="1">
      <c r="A3103" s="29" t="s">
        <v>2376</v>
      </c>
      <c r="B3103" s="16" t="str">
        <f>'[1]КиПиА и РЭН'!D5229</f>
        <v>Шт</v>
      </c>
      <c r="C3103" s="2">
        <v>1</v>
      </c>
      <c r="D3103" s="2">
        <v>2500000</v>
      </c>
      <c r="E3103" s="2">
        <f t="shared" si="74"/>
        <v>2800000.0000000005</v>
      </c>
    </row>
    <row r="3104" spans="1:5" s="4" customFormat="1" ht="11.25">
      <c r="A3104" s="30" t="s">
        <v>2377</v>
      </c>
      <c r="B3104" s="10"/>
      <c r="C3104" s="10"/>
      <c r="D3104" s="10"/>
      <c r="E3104" s="1">
        <f>SUM(E3105:E3119)</f>
        <v>413392000.00000006</v>
      </c>
    </row>
    <row r="3105" spans="1:5" ht="22.5" outlineLevel="1">
      <c r="A3105" s="29" t="s">
        <v>2378</v>
      </c>
      <c r="B3105" s="16" t="str">
        <f>'[1]КиПиА и РЭН'!D5248</f>
        <v>Шт</v>
      </c>
      <c r="C3105" s="2">
        <v>500</v>
      </c>
      <c r="D3105" s="2">
        <v>160000</v>
      </c>
      <c r="E3105" s="2">
        <f t="shared" si="74"/>
        <v>89600000.00000001</v>
      </c>
    </row>
    <row r="3106" spans="1:5" ht="11.25" outlineLevel="1">
      <c r="A3106" s="29" t="s">
        <v>2379</v>
      </c>
      <c r="B3106" s="16" t="str">
        <f>'[1]КиПиА и РЭН'!D5249</f>
        <v>Шт</v>
      </c>
      <c r="C3106" s="2">
        <v>15</v>
      </c>
      <c r="D3106" s="2">
        <v>3000000</v>
      </c>
      <c r="E3106" s="2">
        <f t="shared" si="74"/>
        <v>50400000.00000001</v>
      </c>
    </row>
    <row r="3107" spans="1:5" ht="11.25" outlineLevel="1">
      <c r="A3107" s="29" t="s">
        <v>2380</v>
      </c>
      <c r="B3107" s="16" t="str">
        <f>'[1]КиПиА и РЭН'!D5250</f>
        <v>штук</v>
      </c>
      <c r="C3107" s="2">
        <v>1000</v>
      </c>
      <c r="D3107" s="2">
        <v>45000</v>
      </c>
      <c r="E3107" s="2">
        <f t="shared" si="74"/>
        <v>50400000.00000001</v>
      </c>
    </row>
    <row r="3108" spans="1:5" ht="11.25" outlineLevel="1">
      <c r="A3108" s="29" t="s">
        <v>2381</v>
      </c>
      <c r="B3108" s="16" t="str">
        <f>'[1]КиПиА и РЭН'!D5251</f>
        <v>штук</v>
      </c>
      <c r="C3108" s="2">
        <v>3200</v>
      </c>
      <c r="D3108" s="2">
        <v>9000</v>
      </c>
      <c r="E3108" s="2">
        <f t="shared" si="74"/>
        <v>32256000.000000004</v>
      </c>
    </row>
    <row r="3109" spans="1:5" ht="11.25" outlineLevel="1">
      <c r="A3109" s="29" t="s">
        <v>2382</v>
      </c>
      <c r="B3109" s="16" t="str">
        <f>'[1]КиПиА и РЭН'!D5252</f>
        <v>шт</v>
      </c>
      <c r="C3109" s="2">
        <v>50</v>
      </c>
      <c r="D3109" s="2">
        <v>500000</v>
      </c>
      <c r="E3109" s="2">
        <f t="shared" si="74"/>
        <v>28000000.000000004</v>
      </c>
    </row>
    <row r="3110" spans="1:5" ht="11.25" outlineLevel="1">
      <c r="A3110" s="29" t="s">
        <v>2383</v>
      </c>
      <c r="B3110" s="16" t="str">
        <f>'[1]КиПиА и РЭН'!D5253</f>
        <v>штук</v>
      </c>
      <c r="C3110" s="2">
        <v>240</v>
      </c>
      <c r="D3110" s="2">
        <v>100000</v>
      </c>
      <c r="E3110" s="2">
        <f t="shared" si="74"/>
        <v>26880000.000000004</v>
      </c>
    </row>
    <row r="3111" spans="1:5" ht="11.25" outlineLevel="1">
      <c r="A3111" s="29" t="s">
        <v>2384</v>
      </c>
      <c r="B3111" s="16" t="str">
        <f>'[1]КиПиА и РЭН'!D5254</f>
        <v>штук</v>
      </c>
      <c r="C3111" s="2">
        <v>30</v>
      </c>
      <c r="D3111" s="2">
        <v>650000</v>
      </c>
      <c r="E3111" s="2">
        <f t="shared" si="74"/>
        <v>21840000.000000004</v>
      </c>
    </row>
    <row r="3112" spans="1:5" ht="11.25" outlineLevel="1">
      <c r="A3112" s="29" t="s">
        <v>2385</v>
      </c>
      <c r="B3112" s="16" t="str">
        <f>'[1]КиПиА и РЭН'!D5255</f>
        <v>штук</v>
      </c>
      <c r="C3112" s="2">
        <v>12</v>
      </c>
      <c r="D3112" s="2">
        <v>1500000</v>
      </c>
      <c r="E3112" s="2">
        <f t="shared" si="74"/>
        <v>20160000.000000004</v>
      </c>
    </row>
    <row r="3113" spans="1:5" ht="11.25" outlineLevel="1">
      <c r="A3113" s="29" t="s">
        <v>2386</v>
      </c>
      <c r="B3113" s="16" t="str">
        <f>'[1]КиПиА и РЭН'!D5256</f>
        <v>Шт</v>
      </c>
      <c r="C3113" s="2">
        <v>32</v>
      </c>
      <c r="D3113" s="2">
        <v>550000</v>
      </c>
      <c r="E3113" s="2">
        <f t="shared" si="74"/>
        <v>19712000.000000004</v>
      </c>
    </row>
    <row r="3114" spans="1:5" ht="11.25" outlineLevel="1">
      <c r="A3114" s="29" t="s">
        <v>2382</v>
      </c>
      <c r="B3114" s="16" t="str">
        <f>'[1]КиПиА и РЭН'!D5257</f>
        <v>шт</v>
      </c>
      <c r="C3114" s="2">
        <v>30</v>
      </c>
      <c r="D3114" s="2">
        <v>500000</v>
      </c>
      <c r="E3114" s="2">
        <f t="shared" si="74"/>
        <v>16800000</v>
      </c>
    </row>
    <row r="3115" spans="1:5" ht="11.25" outlineLevel="1">
      <c r="A3115" s="29" t="s">
        <v>2387</v>
      </c>
      <c r="B3115" s="16" t="str">
        <f>'[1]КиПиА и РЭН'!D5258</f>
        <v>Шт</v>
      </c>
      <c r="C3115" s="2">
        <v>40</v>
      </c>
      <c r="D3115" s="2">
        <v>300000</v>
      </c>
      <c r="E3115" s="2">
        <f t="shared" si="74"/>
        <v>13440000.000000002</v>
      </c>
    </row>
    <row r="3116" spans="1:5" ht="11.25" outlineLevel="1">
      <c r="A3116" s="29" t="s">
        <v>2388</v>
      </c>
      <c r="B3116" s="16" t="str">
        <f>'[1]КиПиА и РЭН'!D5259</f>
        <v>штук</v>
      </c>
      <c r="C3116" s="2">
        <v>16</v>
      </c>
      <c r="D3116" s="2">
        <v>650000</v>
      </c>
      <c r="E3116" s="2">
        <f t="shared" si="74"/>
        <v>11648000.000000002</v>
      </c>
    </row>
    <row r="3117" spans="1:5" ht="11.25" outlineLevel="1">
      <c r="A3117" s="29" t="s">
        <v>2389</v>
      </c>
      <c r="B3117" s="16" t="str">
        <f>'[1]КиПиА и РЭН'!D5260</f>
        <v>штук</v>
      </c>
      <c r="C3117" s="2">
        <v>396</v>
      </c>
      <c r="D3117" s="2">
        <v>25000</v>
      </c>
      <c r="E3117" s="2">
        <f t="shared" si="74"/>
        <v>11088000.000000002</v>
      </c>
    </row>
    <row r="3118" spans="1:5" ht="11.25" outlineLevel="1">
      <c r="A3118" s="29" t="s">
        <v>2390</v>
      </c>
      <c r="B3118" s="16" t="str">
        <f>'[1]КиПиА и РЭН'!D5261</f>
        <v>штук</v>
      </c>
      <c r="C3118" s="2">
        <v>396</v>
      </c>
      <c r="D3118" s="2">
        <v>25000</v>
      </c>
      <c r="E3118" s="2">
        <f t="shared" si="74"/>
        <v>11088000.000000002</v>
      </c>
    </row>
    <row r="3119" spans="1:5" ht="11.25" outlineLevel="1">
      <c r="A3119" s="29" t="s">
        <v>2387</v>
      </c>
      <c r="B3119" s="16" t="str">
        <f>'[1]КиПиА и РЭН'!D5262</f>
        <v>Шт</v>
      </c>
      <c r="C3119" s="2">
        <v>30</v>
      </c>
      <c r="D3119" s="2">
        <v>300000</v>
      </c>
      <c r="E3119" s="2">
        <f t="shared" si="74"/>
        <v>10080000.000000002</v>
      </c>
    </row>
    <row r="3120" spans="1:5" s="4" customFormat="1" ht="11.25">
      <c r="A3120" s="30" t="s">
        <v>2391</v>
      </c>
      <c r="B3120" s="10"/>
      <c r="C3120" s="10"/>
      <c r="D3120" s="10"/>
      <c r="E3120" s="1">
        <f>SUM(E3121:E3131)</f>
        <v>104944000.00000001</v>
      </c>
    </row>
    <row r="3121" spans="1:5" ht="11.25" outlineLevel="1">
      <c r="A3121" s="29" t="s">
        <v>2392</v>
      </c>
      <c r="B3121" s="16" t="str">
        <f>'[1]КиПиА и РЭН'!D5485</f>
        <v>шт</v>
      </c>
      <c r="C3121" s="2">
        <v>34</v>
      </c>
      <c r="D3121" s="2">
        <v>800000</v>
      </c>
      <c r="E3121" s="2">
        <f t="shared" si="74"/>
        <v>30464000.000000004</v>
      </c>
    </row>
    <row r="3122" spans="1:5" ht="11.25" outlineLevel="1">
      <c r="A3122" s="29" t="s">
        <v>2393</v>
      </c>
      <c r="B3122" s="16" t="str">
        <f>'[1]КиПиА и РЭН'!D5486</f>
        <v>шт</v>
      </c>
      <c r="C3122" s="2">
        <v>30</v>
      </c>
      <c r="D3122" s="2">
        <v>600000</v>
      </c>
      <c r="E3122" s="2">
        <f t="shared" si="74"/>
        <v>20160000.000000004</v>
      </c>
    </row>
    <row r="3123" spans="1:5" ht="11.25" outlineLevel="1">
      <c r="A3123" s="29" t="s">
        <v>2394</v>
      </c>
      <c r="B3123" s="16" t="str">
        <f>'[1]КиПиА и РЭН'!D5489</f>
        <v>шт</v>
      </c>
      <c r="C3123" s="2">
        <v>16</v>
      </c>
      <c r="D3123" s="2">
        <v>600000</v>
      </c>
      <c r="E3123" s="2">
        <f t="shared" si="74"/>
        <v>10752000.000000002</v>
      </c>
    </row>
    <row r="3124" spans="1:5" ht="11.25" outlineLevel="1">
      <c r="A3124" s="29" t="s">
        <v>2395</v>
      </c>
      <c r="B3124" s="16" t="str">
        <f>'[1]КиПиА и РЭН'!D5490</f>
        <v>Шт</v>
      </c>
      <c r="C3124" s="2">
        <v>6</v>
      </c>
      <c r="D3124" s="2">
        <v>1500000</v>
      </c>
      <c r="E3124" s="2">
        <f t="shared" si="74"/>
        <v>10080000.000000002</v>
      </c>
    </row>
    <row r="3125" spans="1:5" ht="11.25" outlineLevel="1">
      <c r="A3125" s="29" t="s">
        <v>2396</v>
      </c>
      <c r="B3125" s="16" t="str">
        <f>'[1]КиПиА и РЭН'!D5491</f>
        <v>Шт</v>
      </c>
      <c r="C3125" s="2">
        <v>20</v>
      </c>
      <c r="D3125" s="2">
        <v>350000</v>
      </c>
      <c r="E3125" s="2">
        <f t="shared" si="74"/>
        <v>7840000.000000001</v>
      </c>
    </row>
    <row r="3126" spans="1:5" ht="11.25" outlineLevel="1">
      <c r="A3126" s="29" t="s">
        <v>2397</v>
      </c>
      <c r="B3126" s="16" t="str">
        <f>'[1]КиПиА и РЭН'!D5493</f>
        <v>шт</v>
      </c>
      <c r="C3126" s="2">
        <v>8</v>
      </c>
      <c r="D3126" s="2">
        <v>750000</v>
      </c>
      <c r="E3126" s="2">
        <f t="shared" si="74"/>
        <v>6720000.000000001</v>
      </c>
    </row>
    <row r="3127" spans="1:5" ht="11.25" outlineLevel="1">
      <c r="A3127" s="29" t="s">
        <v>2398</v>
      </c>
      <c r="B3127" s="16" t="str">
        <f>'[1]КиПиА и РЭН'!D5494</f>
        <v>шт</v>
      </c>
      <c r="C3127" s="2">
        <v>6</v>
      </c>
      <c r="D3127" s="2">
        <v>800000</v>
      </c>
      <c r="E3127" s="2">
        <f t="shared" si="74"/>
        <v>5376000.000000001</v>
      </c>
    </row>
    <row r="3128" spans="1:5" ht="11.25" outlineLevel="1">
      <c r="A3128" s="29" t="s">
        <v>2399</v>
      </c>
      <c r="B3128" s="16" t="str">
        <f>'[1]КиПиА и РЭН'!D5496</f>
        <v>Шт</v>
      </c>
      <c r="C3128" s="2">
        <v>2</v>
      </c>
      <c r="D3128" s="2">
        <v>2000000</v>
      </c>
      <c r="E3128" s="2">
        <f t="shared" si="74"/>
        <v>4480000</v>
      </c>
    </row>
    <row r="3129" spans="1:5" ht="11.25" outlineLevel="1">
      <c r="A3129" s="29" t="s">
        <v>2400</v>
      </c>
      <c r="B3129" s="16" t="str">
        <f>'[1]КиПиА и РЭН'!D5500</f>
        <v>Шт</v>
      </c>
      <c r="C3129" s="2">
        <v>6</v>
      </c>
      <c r="D3129" s="2">
        <v>500000</v>
      </c>
      <c r="E3129" s="2">
        <f t="shared" si="74"/>
        <v>3360000.0000000005</v>
      </c>
    </row>
    <row r="3130" spans="1:5" ht="11.25" outlineLevel="1">
      <c r="A3130" s="29" t="s">
        <v>2401</v>
      </c>
      <c r="B3130" s="16" t="str">
        <f>'[1]КиПиА и РЭН'!D5502</f>
        <v>Шт</v>
      </c>
      <c r="C3130" s="2">
        <v>18</v>
      </c>
      <c r="D3130" s="2">
        <v>150000</v>
      </c>
      <c r="E3130" s="2">
        <f t="shared" si="74"/>
        <v>3024000.0000000005</v>
      </c>
    </row>
    <row r="3131" spans="1:5" ht="11.25" outlineLevel="1">
      <c r="A3131" s="29" t="s">
        <v>2394</v>
      </c>
      <c r="B3131" s="16" t="str">
        <f>'[1]КиПиА и РЭН'!D5503</f>
        <v>шт</v>
      </c>
      <c r="C3131" s="2">
        <v>4</v>
      </c>
      <c r="D3131" s="2">
        <v>600000</v>
      </c>
      <c r="E3131" s="2">
        <f t="shared" si="74"/>
        <v>2688000.0000000005</v>
      </c>
    </row>
    <row r="3132" spans="1:5" s="4" customFormat="1" ht="11.25">
      <c r="A3132" s="30" t="s">
        <v>2402</v>
      </c>
      <c r="B3132" s="10"/>
      <c r="C3132" s="10"/>
      <c r="D3132" s="10"/>
      <c r="E3132" s="1">
        <f>SUM(E3133:E3134)</f>
        <v>1195478260.8695652</v>
      </c>
    </row>
    <row r="3133" spans="1:5" ht="11.25" outlineLevel="1">
      <c r="A3133" s="29" t="s">
        <v>2403</v>
      </c>
      <c r="B3133" s="13" t="str">
        <f>'[1]Обновление автопарка'!D17</f>
        <v>шт</v>
      </c>
      <c r="C3133" s="13">
        <v>2</v>
      </c>
      <c r="D3133" s="2">
        <v>525000000</v>
      </c>
      <c r="E3133" s="2">
        <f t="shared" si="74"/>
        <v>1176000000</v>
      </c>
    </row>
    <row r="3134" spans="1:5" ht="11.25" outlineLevel="1">
      <c r="A3134" s="29" t="s">
        <v>2405</v>
      </c>
      <c r="B3134" s="13" t="str">
        <f>'[1]Обновление автопарка'!D32</f>
        <v>Шт</v>
      </c>
      <c r="C3134" s="13">
        <v>1</v>
      </c>
      <c r="D3134" s="2">
        <v>17391304.34782609</v>
      </c>
      <c r="E3134" s="2">
        <f t="shared" si="74"/>
        <v>19478260.869565222</v>
      </c>
    </row>
    <row r="3135" spans="1:5" s="4" customFormat="1" ht="11.25">
      <c r="A3135" s="30" t="s">
        <v>2406</v>
      </c>
      <c r="B3135" s="10"/>
      <c r="C3135" s="10"/>
      <c r="D3135" s="10"/>
      <c r="E3135" s="1">
        <f>SUM(E3136:E3149)</f>
        <v>1722672000</v>
      </c>
    </row>
    <row r="3136" spans="1:5" ht="22.5" outlineLevel="1">
      <c r="A3136" s="29" t="s">
        <v>2407</v>
      </c>
      <c r="B3136" s="13" t="str">
        <f>'[1]Обновление автопарка'!D51</f>
        <v>Шт</v>
      </c>
      <c r="C3136" s="13">
        <v>1</v>
      </c>
      <c r="D3136" s="2">
        <v>1102000000</v>
      </c>
      <c r="E3136" s="2">
        <f t="shared" si="74"/>
        <v>1234240000</v>
      </c>
    </row>
    <row r="3137" spans="1:5" ht="11.25" outlineLevel="1">
      <c r="A3137" s="29" t="s">
        <v>2408</v>
      </c>
      <c r="B3137" s="13" t="str">
        <f>'[1]Обновление автопарка'!D64</f>
        <v>Шт</v>
      </c>
      <c r="C3137" s="13">
        <v>1</v>
      </c>
      <c r="D3137" s="2">
        <v>280000000</v>
      </c>
      <c r="E3137" s="2">
        <f t="shared" si="74"/>
        <v>313600000.00000006</v>
      </c>
    </row>
    <row r="3138" spans="1:5" ht="11.25" outlineLevel="1">
      <c r="A3138" s="29" t="s">
        <v>2409</v>
      </c>
      <c r="B3138" s="13" t="str">
        <f>'[1]Обновление автопарка'!D65</f>
        <v>к-т</v>
      </c>
      <c r="C3138" s="13">
        <v>4</v>
      </c>
      <c r="D3138" s="2">
        <v>9500000</v>
      </c>
      <c r="E3138" s="2">
        <f t="shared" si="74"/>
        <v>42560000.00000001</v>
      </c>
    </row>
    <row r="3139" spans="1:5" ht="11.25" outlineLevel="1">
      <c r="A3139" s="29" t="s">
        <v>2410</v>
      </c>
      <c r="B3139" s="13" t="str">
        <f>'[1]Обновление автопарка'!D70</f>
        <v>шт</v>
      </c>
      <c r="C3139" s="13">
        <v>1</v>
      </c>
      <c r="D3139" s="2">
        <v>15000000</v>
      </c>
      <c r="E3139" s="2">
        <f t="shared" si="74"/>
        <v>16800000</v>
      </c>
    </row>
    <row r="3140" spans="1:5" ht="11.25" outlineLevel="1">
      <c r="A3140" s="29" t="s">
        <v>2411</v>
      </c>
      <c r="B3140" s="13" t="str">
        <f>'[1]Обновление автопарка'!D71</f>
        <v>Шт</v>
      </c>
      <c r="C3140" s="13">
        <v>50</v>
      </c>
      <c r="D3140" s="2">
        <v>150000</v>
      </c>
      <c r="E3140" s="2">
        <f t="shared" si="74"/>
        <v>8400000</v>
      </c>
    </row>
    <row r="3141" spans="1:5" ht="22.5" outlineLevel="1">
      <c r="A3141" s="29" t="s">
        <v>2412</v>
      </c>
      <c r="B3141" s="13" t="str">
        <f>'[1]Обновление автопарка'!D72</f>
        <v>Шт</v>
      </c>
      <c r="C3141" s="13">
        <v>6</v>
      </c>
      <c r="D3141" s="2">
        <v>4600000</v>
      </c>
      <c r="E3141" s="2">
        <f t="shared" si="74"/>
        <v>30912000.000000004</v>
      </c>
    </row>
    <row r="3142" spans="1:5" ht="11.25" outlineLevel="1">
      <c r="A3142" s="29" t="s">
        <v>2413</v>
      </c>
      <c r="B3142" s="13" t="str">
        <f>'[1]Обновление автопарка'!D75</f>
        <v>шт</v>
      </c>
      <c r="C3142" s="13">
        <v>1</v>
      </c>
      <c r="D3142" s="2">
        <v>22000000</v>
      </c>
      <c r="E3142" s="2">
        <f aca="true" t="shared" si="75" ref="E3142:E3149">(C3142*D3142)*1.12</f>
        <v>24640000.000000004</v>
      </c>
    </row>
    <row r="3143" spans="1:5" ht="11.25" outlineLevel="1">
      <c r="A3143" s="29" t="s">
        <v>2414</v>
      </c>
      <c r="B3143" s="13" t="str">
        <f>'[1]Обновление автопарка'!D79</f>
        <v>Шт</v>
      </c>
      <c r="C3143" s="13">
        <v>25</v>
      </c>
      <c r="D3143" s="2">
        <v>150000</v>
      </c>
      <c r="E3143" s="2">
        <f t="shared" si="75"/>
        <v>4200000</v>
      </c>
    </row>
    <row r="3144" spans="1:5" ht="11.25" outlineLevel="1">
      <c r="A3144" s="29" t="s">
        <v>2415</v>
      </c>
      <c r="B3144" s="13" t="str">
        <f>'[1]Обновление автопарка'!D80</f>
        <v>Шт</v>
      </c>
      <c r="C3144" s="13">
        <v>25</v>
      </c>
      <c r="D3144" s="2">
        <v>150000</v>
      </c>
      <c r="E3144" s="2">
        <f t="shared" si="75"/>
        <v>4200000</v>
      </c>
    </row>
    <row r="3145" spans="1:5" ht="11.25" outlineLevel="1">
      <c r="A3145" s="29" t="s">
        <v>2416</v>
      </c>
      <c r="B3145" s="13" t="str">
        <f>'[1]Обновление автопарка'!D81</f>
        <v>Шт</v>
      </c>
      <c r="C3145" s="13">
        <v>1</v>
      </c>
      <c r="D3145" s="2">
        <v>15000000</v>
      </c>
      <c r="E3145" s="2">
        <f t="shared" si="75"/>
        <v>16800000</v>
      </c>
    </row>
    <row r="3146" spans="1:5" ht="11.25" outlineLevel="1">
      <c r="A3146" s="29" t="s">
        <v>2410</v>
      </c>
      <c r="B3146" s="13" t="str">
        <f>'[1]Обновление автопарка'!D82</f>
        <v>шт</v>
      </c>
      <c r="C3146" s="13">
        <v>1</v>
      </c>
      <c r="D3146" s="2">
        <v>15000000</v>
      </c>
      <c r="E3146" s="2">
        <f t="shared" si="75"/>
        <v>16800000</v>
      </c>
    </row>
    <row r="3147" spans="1:5" ht="11.25" outlineLevel="1">
      <c r="A3147" s="29" t="s">
        <v>2417</v>
      </c>
      <c r="B3147" s="13" t="str">
        <f>'[1]Обновление автопарка'!D83</f>
        <v>Шт</v>
      </c>
      <c r="C3147" s="13">
        <v>1</v>
      </c>
      <c r="D3147" s="2">
        <v>3500000</v>
      </c>
      <c r="E3147" s="2">
        <f t="shared" si="75"/>
        <v>3920000.0000000005</v>
      </c>
    </row>
    <row r="3148" spans="1:5" ht="11.25" outlineLevel="1">
      <c r="A3148" s="29" t="s">
        <v>2418</v>
      </c>
      <c r="B3148" s="13" t="str">
        <f>'[1]Обновление автопарка'!D85</f>
        <v>Шт</v>
      </c>
      <c r="C3148" s="13">
        <v>5</v>
      </c>
      <c r="D3148" s="2">
        <v>500000</v>
      </c>
      <c r="E3148" s="2">
        <f t="shared" si="75"/>
        <v>2800000.0000000005</v>
      </c>
    </row>
    <row r="3149" spans="1:5" ht="11.25" outlineLevel="1">
      <c r="A3149" s="29" t="s">
        <v>2419</v>
      </c>
      <c r="B3149" s="13" t="str">
        <f>'[1]Обновление автопарка'!D86</f>
        <v>шт</v>
      </c>
      <c r="C3149" s="13">
        <v>1</v>
      </c>
      <c r="D3149" s="2">
        <v>2500000</v>
      </c>
      <c r="E3149" s="2">
        <f t="shared" si="75"/>
        <v>2800000.0000000005</v>
      </c>
    </row>
    <row r="3150" spans="1:5" s="4" customFormat="1" ht="11.25">
      <c r="A3150" s="28" t="s">
        <v>2570</v>
      </c>
      <c r="B3150" s="10"/>
      <c r="C3150" s="10"/>
      <c r="D3150" s="10"/>
      <c r="E3150" s="1">
        <f>SUM(E3151:E3332)</f>
        <v>11858577024.000002</v>
      </c>
    </row>
    <row r="3151" spans="1:5" ht="11.25">
      <c r="A3151" s="26" t="s">
        <v>2571</v>
      </c>
      <c r="B3151" s="13" t="s">
        <v>58</v>
      </c>
      <c r="C3151" s="13">
        <v>3</v>
      </c>
      <c r="D3151" s="2">
        <v>2620800.0000000005</v>
      </c>
      <c r="E3151" s="2">
        <f aca="true" t="shared" si="76" ref="E3151:E3209">(C3151*D3151)*1.12</f>
        <v>8805888.000000004</v>
      </c>
    </row>
    <row r="3152" spans="1:5" ht="22.5">
      <c r="A3152" s="26" t="s">
        <v>2572</v>
      </c>
      <c r="B3152" s="13" t="s">
        <v>58</v>
      </c>
      <c r="C3152" s="13">
        <v>1</v>
      </c>
      <c r="D3152" s="2">
        <v>1159200000</v>
      </c>
      <c r="E3152" s="2">
        <f t="shared" si="76"/>
        <v>1298304000.0000002</v>
      </c>
    </row>
    <row r="3153" spans="1:5" ht="11.25">
      <c r="A3153" s="26" t="s">
        <v>2573</v>
      </c>
      <c r="B3153" s="13" t="s">
        <v>58</v>
      </c>
      <c r="C3153" s="13">
        <v>45</v>
      </c>
      <c r="D3153" s="2">
        <v>2184000.0000000005</v>
      </c>
      <c r="E3153" s="2">
        <f t="shared" si="76"/>
        <v>110073600.00000003</v>
      </c>
    </row>
    <row r="3154" spans="1:5" ht="22.5">
      <c r="A3154" s="26" t="s">
        <v>2574</v>
      </c>
      <c r="B3154" s="13" t="s">
        <v>58</v>
      </c>
      <c r="C3154" s="13">
        <v>10</v>
      </c>
      <c r="D3154" s="2">
        <v>77280000.00000001</v>
      </c>
      <c r="E3154" s="2">
        <f t="shared" si="76"/>
        <v>865536000.0000002</v>
      </c>
    </row>
    <row r="3155" spans="1:5" ht="11.25">
      <c r="A3155" s="26" t="s">
        <v>2575</v>
      </c>
      <c r="B3155" s="13" t="s">
        <v>58</v>
      </c>
      <c r="C3155" s="13">
        <v>20</v>
      </c>
      <c r="D3155" s="2">
        <v>5152000.000000001</v>
      </c>
      <c r="E3155" s="2">
        <f t="shared" si="76"/>
        <v>115404800.00000003</v>
      </c>
    </row>
    <row r="3156" spans="1:5" ht="22.5">
      <c r="A3156" s="26" t="s">
        <v>2576</v>
      </c>
      <c r="B3156" s="13" t="s">
        <v>58</v>
      </c>
      <c r="C3156" s="13">
        <v>2</v>
      </c>
      <c r="D3156" s="2">
        <v>51520000.00000001</v>
      </c>
      <c r="E3156" s="2">
        <f t="shared" si="76"/>
        <v>115404800.00000003</v>
      </c>
    </row>
    <row r="3157" spans="1:5" ht="22.5">
      <c r="A3157" s="26" t="s">
        <v>2576</v>
      </c>
      <c r="B3157" s="13" t="s">
        <v>58</v>
      </c>
      <c r="C3157" s="13">
        <v>2</v>
      </c>
      <c r="D3157" s="2">
        <v>51520000.00000001</v>
      </c>
      <c r="E3157" s="2">
        <f t="shared" si="76"/>
        <v>115404800.00000003</v>
      </c>
    </row>
    <row r="3158" spans="1:5" ht="11.25">
      <c r="A3158" s="26" t="s">
        <v>2577</v>
      </c>
      <c r="B3158" s="13" t="s">
        <v>58</v>
      </c>
      <c r="C3158" s="13">
        <v>1</v>
      </c>
      <c r="D3158" s="2">
        <v>3220000.0000000005</v>
      </c>
      <c r="E3158" s="2">
        <f t="shared" si="76"/>
        <v>3606400.000000001</v>
      </c>
    </row>
    <row r="3159" spans="1:5" ht="22.5">
      <c r="A3159" s="26" t="s">
        <v>2578</v>
      </c>
      <c r="B3159" s="13" t="s">
        <v>58</v>
      </c>
      <c r="C3159" s="13">
        <v>4</v>
      </c>
      <c r="D3159" s="2">
        <v>2576000.0000000005</v>
      </c>
      <c r="E3159" s="2">
        <f t="shared" si="76"/>
        <v>11540480.000000004</v>
      </c>
    </row>
    <row r="3160" spans="1:5" ht="22.5">
      <c r="A3160" s="26" t="s">
        <v>2579</v>
      </c>
      <c r="B3160" s="13" t="s">
        <v>58</v>
      </c>
      <c r="C3160" s="13">
        <v>3</v>
      </c>
      <c r="D3160" s="2">
        <v>322000000.00000006</v>
      </c>
      <c r="E3160" s="2">
        <f t="shared" si="76"/>
        <v>1081920000.0000005</v>
      </c>
    </row>
    <row r="3161" spans="1:5" ht="33.75">
      <c r="A3161" s="26" t="s">
        <v>2580</v>
      </c>
      <c r="B3161" s="13" t="s">
        <v>58</v>
      </c>
      <c r="C3161" s="13">
        <v>10</v>
      </c>
      <c r="D3161" s="2">
        <v>51520000.00000001</v>
      </c>
      <c r="E3161" s="2">
        <f t="shared" si="76"/>
        <v>577024000.0000001</v>
      </c>
    </row>
    <row r="3162" spans="1:5" ht="33.75">
      <c r="A3162" s="26" t="s">
        <v>2581</v>
      </c>
      <c r="B3162" s="13" t="s">
        <v>58</v>
      </c>
      <c r="C3162" s="13">
        <v>1</v>
      </c>
      <c r="D3162" s="2">
        <v>837200000.0000001</v>
      </c>
      <c r="E3162" s="2">
        <f t="shared" si="76"/>
        <v>937664000.0000002</v>
      </c>
    </row>
    <row r="3163" spans="1:5" ht="22.5">
      <c r="A3163" s="26" t="s">
        <v>2582</v>
      </c>
      <c r="B3163" s="13" t="s">
        <v>58</v>
      </c>
      <c r="C3163" s="13">
        <v>4</v>
      </c>
      <c r="D3163" s="2">
        <v>51520000.00000001</v>
      </c>
      <c r="E3163" s="2">
        <f t="shared" si="76"/>
        <v>230809600.00000006</v>
      </c>
    </row>
    <row r="3164" spans="1:5" ht="11.25">
      <c r="A3164" s="26" t="s">
        <v>2583</v>
      </c>
      <c r="B3164" s="13" t="s">
        <v>58</v>
      </c>
      <c r="C3164" s="13">
        <v>1</v>
      </c>
      <c r="D3164" s="2">
        <v>360640000.00000006</v>
      </c>
      <c r="E3164" s="2">
        <f t="shared" si="76"/>
        <v>403916800.0000001</v>
      </c>
    </row>
    <row r="3165" spans="1:5" ht="22.5">
      <c r="A3165" s="26" t="s">
        <v>2584</v>
      </c>
      <c r="B3165" s="13" t="s">
        <v>58</v>
      </c>
      <c r="C3165" s="13">
        <v>1</v>
      </c>
      <c r="D3165" s="2">
        <v>141680000</v>
      </c>
      <c r="E3165" s="2">
        <f t="shared" si="76"/>
        <v>158681600.00000003</v>
      </c>
    </row>
    <row r="3166" spans="1:5" ht="22.5">
      <c r="A3166" s="26" t="s">
        <v>2585</v>
      </c>
      <c r="B3166" s="13" t="s">
        <v>58</v>
      </c>
      <c r="C3166" s="13">
        <v>1</v>
      </c>
      <c r="D3166" s="2">
        <v>231840000.00000003</v>
      </c>
      <c r="E3166" s="2">
        <f t="shared" si="76"/>
        <v>259660800.00000006</v>
      </c>
    </row>
    <row r="3167" spans="1:5" ht="22.5">
      <c r="A3167" s="26" t="s">
        <v>2586</v>
      </c>
      <c r="B3167" s="13" t="s">
        <v>58</v>
      </c>
      <c r="C3167" s="13">
        <v>1</v>
      </c>
      <c r="D3167" s="2">
        <v>206080000.00000003</v>
      </c>
      <c r="E3167" s="2">
        <f t="shared" si="76"/>
        <v>230809600.00000006</v>
      </c>
    </row>
    <row r="3168" spans="1:5" ht="22.5">
      <c r="A3168" s="26" t="s">
        <v>2587</v>
      </c>
      <c r="B3168" s="13" t="s">
        <v>58</v>
      </c>
      <c r="C3168" s="13">
        <v>1</v>
      </c>
      <c r="D3168" s="2">
        <v>48944000.00000001</v>
      </c>
      <c r="E3168" s="2">
        <f t="shared" si="76"/>
        <v>54817280.000000015</v>
      </c>
    </row>
    <row r="3169" spans="1:5" ht="22.5">
      <c r="A3169" s="26" t="s">
        <v>2588</v>
      </c>
      <c r="B3169" s="13" t="s">
        <v>58</v>
      </c>
      <c r="C3169" s="13">
        <v>1</v>
      </c>
      <c r="D3169" s="2">
        <v>167440000.00000003</v>
      </c>
      <c r="E3169" s="2">
        <f t="shared" si="76"/>
        <v>187532800.00000006</v>
      </c>
    </row>
    <row r="3170" spans="1:5" ht="11.25">
      <c r="A3170" s="26" t="s">
        <v>2589</v>
      </c>
      <c r="B3170" s="13" t="s">
        <v>58</v>
      </c>
      <c r="C3170" s="13">
        <v>1</v>
      </c>
      <c r="D3170" s="2">
        <v>154560000</v>
      </c>
      <c r="E3170" s="2">
        <f t="shared" si="76"/>
        <v>173107200.00000003</v>
      </c>
    </row>
    <row r="3171" spans="1:5" ht="33.75">
      <c r="A3171" s="26" t="s">
        <v>2590</v>
      </c>
      <c r="B3171" s="13" t="s">
        <v>58</v>
      </c>
      <c r="C3171" s="13">
        <v>1</v>
      </c>
      <c r="D3171" s="2">
        <v>154560000</v>
      </c>
      <c r="E3171" s="2">
        <f t="shared" si="76"/>
        <v>173107200.00000003</v>
      </c>
    </row>
    <row r="3172" spans="1:5" ht="33.75">
      <c r="A3172" s="26" t="s">
        <v>2591</v>
      </c>
      <c r="B3172" s="13" t="s">
        <v>58</v>
      </c>
      <c r="C3172" s="13">
        <v>1</v>
      </c>
      <c r="D3172" s="2">
        <v>141680000</v>
      </c>
      <c r="E3172" s="2">
        <f t="shared" si="76"/>
        <v>158681600.00000003</v>
      </c>
    </row>
    <row r="3173" spans="1:5" ht="22.5">
      <c r="A3173" s="26" t="s">
        <v>2592</v>
      </c>
      <c r="B3173" s="13" t="s">
        <v>58</v>
      </c>
      <c r="C3173" s="13">
        <v>1</v>
      </c>
      <c r="D3173" s="2">
        <v>23184000.000000004</v>
      </c>
      <c r="E3173" s="2">
        <f t="shared" si="76"/>
        <v>25966080.000000007</v>
      </c>
    </row>
    <row r="3174" spans="1:5" ht="22.5">
      <c r="A3174" s="26" t="s">
        <v>2593</v>
      </c>
      <c r="B3174" s="13" t="s">
        <v>58</v>
      </c>
      <c r="C3174" s="13">
        <v>1</v>
      </c>
      <c r="D3174" s="2">
        <v>23184000.000000004</v>
      </c>
      <c r="E3174" s="2">
        <f t="shared" si="76"/>
        <v>25966080.000000007</v>
      </c>
    </row>
    <row r="3175" spans="1:5" ht="22.5">
      <c r="A3175" s="26" t="s">
        <v>2594</v>
      </c>
      <c r="B3175" s="13" t="s">
        <v>58</v>
      </c>
      <c r="C3175" s="13">
        <v>1</v>
      </c>
      <c r="D3175" s="2">
        <v>135240000</v>
      </c>
      <c r="E3175" s="2">
        <f t="shared" si="76"/>
        <v>151468800</v>
      </c>
    </row>
    <row r="3176" spans="1:5" ht="22.5">
      <c r="A3176" s="26" t="s">
        <v>2595</v>
      </c>
      <c r="B3176" s="13" t="s">
        <v>58</v>
      </c>
      <c r="C3176" s="13">
        <v>1</v>
      </c>
      <c r="D3176" s="2">
        <v>33488000.000000004</v>
      </c>
      <c r="E3176" s="2">
        <f t="shared" si="76"/>
        <v>37506560.00000001</v>
      </c>
    </row>
    <row r="3177" spans="1:5" ht="11.25">
      <c r="A3177" s="26" t="s">
        <v>2596</v>
      </c>
      <c r="B3177" s="13" t="s">
        <v>58</v>
      </c>
      <c r="C3177" s="13">
        <v>1</v>
      </c>
      <c r="D3177" s="2">
        <v>12880000.000000002</v>
      </c>
      <c r="E3177" s="2">
        <f t="shared" si="76"/>
        <v>14425600.000000004</v>
      </c>
    </row>
    <row r="3178" spans="1:5" ht="22.5">
      <c r="A3178" s="26" t="s">
        <v>2597</v>
      </c>
      <c r="B3178" s="13" t="s">
        <v>58</v>
      </c>
      <c r="C3178" s="13">
        <v>1</v>
      </c>
      <c r="D3178" s="2">
        <v>25760000.000000004</v>
      </c>
      <c r="E3178" s="2">
        <f t="shared" si="76"/>
        <v>28851200.000000007</v>
      </c>
    </row>
    <row r="3179" spans="1:5" ht="22.5">
      <c r="A3179" s="26" t="s">
        <v>2598</v>
      </c>
      <c r="B3179" s="13" t="s">
        <v>58</v>
      </c>
      <c r="C3179" s="13">
        <v>1</v>
      </c>
      <c r="D3179" s="2">
        <v>64400000.00000001</v>
      </c>
      <c r="E3179" s="2">
        <f t="shared" si="76"/>
        <v>72128000.00000001</v>
      </c>
    </row>
    <row r="3180" spans="1:5" ht="22.5">
      <c r="A3180" s="26" t="s">
        <v>2599</v>
      </c>
      <c r="B3180" s="13" t="s">
        <v>58</v>
      </c>
      <c r="C3180" s="13">
        <v>1</v>
      </c>
      <c r="D3180" s="2">
        <v>128800000.00000001</v>
      </c>
      <c r="E3180" s="2">
        <f t="shared" si="76"/>
        <v>144256000.00000003</v>
      </c>
    </row>
    <row r="3181" spans="1:5" ht="22.5">
      <c r="A3181" s="26" t="s">
        <v>2600</v>
      </c>
      <c r="B3181" s="13" t="s">
        <v>58</v>
      </c>
      <c r="C3181" s="13">
        <v>1</v>
      </c>
      <c r="D3181" s="2">
        <v>122360000.00000001</v>
      </c>
      <c r="E3181" s="2">
        <f t="shared" si="76"/>
        <v>137043200.00000003</v>
      </c>
    </row>
    <row r="3182" spans="1:5" ht="11.25">
      <c r="A3182" s="26" t="s">
        <v>2601</v>
      </c>
      <c r="B3182" s="13" t="s">
        <v>58</v>
      </c>
      <c r="C3182" s="13">
        <v>1</v>
      </c>
      <c r="D3182" s="2">
        <v>12880000.000000002</v>
      </c>
      <c r="E3182" s="2">
        <f t="shared" si="76"/>
        <v>14425600.000000004</v>
      </c>
    </row>
    <row r="3183" spans="1:5" ht="22.5">
      <c r="A3183" s="26" t="s">
        <v>2602</v>
      </c>
      <c r="B3183" s="13" t="s">
        <v>58</v>
      </c>
      <c r="C3183" s="13">
        <v>1</v>
      </c>
      <c r="D3183" s="2">
        <v>52808000.00000001</v>
      </c>
      <c r="E3183" s="2">
        <f t="shared" si="76"/>
        <v>59144960.000000015</v>
      </c>
    </row>
    <row r="3184" spans="1:5" ht="22.5">
      <c r="A3184" s="26" t="s">
        <v>2603</v>
      </c>
      <c r="B3184" s="13" t="s">
        <v>58</v>
      </c>
      <c r="C3184" s="13">
        <v>1</v>
      </c>
      <c r="D3184" s="2">
        <v>103040000.00000001</v>
      </c>
      <c r="E3184" s="2">
        <f t="shared" si="76"/>
        <v>115404800.00000003</v>
      </c>
    </row>
    <row r="3185" spans="1:5" ht="11.25">
      <c r="A3185" s="26" t="s">
        <v>2604</v>
      </c>
      <c r="B3185" s="13" t="s">
        <v>58</v>
      </c>
      <c r="C3185" s="13">
        <v>1</v>
      </c>
      <c r="D3185" s="2">
        <v>10304000.000000002</v>
      </c>
      <c r="E3185" s="2">
        <f t="shared" si="76"/>
        <v>11540480.000000004</v>
      </c>
    </row>
    <row r="3186" spans="1:5" ht="22.5">
      <c r="A3186" s="26" t="s">
        <v>2605</v>
      </c>
      <c r="B3186" s="13" t="s">
        <v>58</v>
      </c>
      <c r="C3186" s="13">
        <v>1</v>
      </c>
      <c r="D3186" s="2">
        <v>83720000.00000001</v>
      </c>
      <c r="E3186" s="2">
        <f t="shared" si="76"/>
        <v>93766400.00000003</v>
      </c>
    </row>
    <row r="3187" spans="1:5" ht="22.5">
      <c r="A3187" s="26" t="s">
        <v>2606</v>
      </c>
      <c r="B3187" s="13" t="s">
        <v>58</v>
      </c>
      <c r="C3187" s="13">
        <v>1</v>
      </c>
      <c r="D3187" s="2">
        <v>19320000.000000004</v>
      </c>
      <c r="E3187" s="2">
        <f t="shared" si="76"/>
        <v>21638400.000000007</v>
      </c>
    </row>
    <row r="3188" spans="1:5" ht="22.5">
      <c r="A3188" s="26" t="s">
        <v>2607</v>
      </c>
      <c r="B3188" s="13" t="s">
        <v>58</v>
      </c>
      <c r="C3188" s="13">
        <v>1</v>
      </c>
      <c r="D3188" s="2">
        <v>70840000</v>
      </c>
      <c r="E3188" s="2">
        <f t="shared" si="76"/>
        <v>79340800.00000001</v>
      </c>
    </row>
    <row r="3189" spans="1:5" ht="22.5">
      <c r="A3189" s="26" t="s">
        <v>2608</v>
      </c>
      <c r="B3189" s="13" t="s">
        <v>58</v>
      </c>
      <c r="C3189" s="13">
        <v>1</v>
      </c>
      <c r="D3189" s="2">
        <v>64400000.00000001</v>
      </c>
      <c r="E3189" s="2">
        <f t="shared" si="76"/>
        <v>72128000.00000001</v>
      </c>
    </row>
    <row r="3190" spans="1:5" ht="11.25">
      <c r="A3190" s="26" t="s">
        <v>2609</v>
      </c>
      <c r="B3190" s="13" t="s">
        <v>58</v>
      </c>
      <c r="C3190" s="13">
        <v>1</v>
      </c>
      <c r="D3190" s="2">
        <v>2576000.0000000005</v>
      </c>
      <c r="E3190" s="2">
        <f t="shared" si="76"/>
        <v>2885120.000000001</v>
      </c>
    </row>
    <row r="3191" spans="1:5" ht="22.5">
      <c r="A3191" s="26" t="s">
        <v>2610</v>
      </c>
      <c r="B3191" s="13" t="s">
        <v>58</v>
      </c>
      <c r="C3191" s="13">
        <v>1</v>
      </c>
      <c r="D3191" s="2">
        <v>57960000.00000001</v>
      </c>
      <c r="E3191" s="2">
        <f t="shared" si="76"/>
        <v>64915200.000000015</v>
      </c>
    </row>
    <row r="3192" spans="1:5" ht="22.5">
      <c r="A3192" s="26" t="s">
        <v>2611</v>
      </c>
      <c r="B3192" s="13" t="s">
        <v>58</v>
      </c>
      <c r="C3192" s="13">
        <v>1</v>
      </c>
      <c r="D3192" s="2">
        <v>28336000.000000004</v>
      </c>
      <c r="E3192" s="2">
        <f t="shared" si="76"/>
        <v>31736320.000000007</v>
      </c>
    </row>
    <row r="3193" spans="1:5" ht="22.5">
      <c r="A3193" s="26" t="s">
        <v>2602</v>
      </c>
      <c r="B3193" s="13" t="s">
        <v>58</v>
      </c>
      <c r="C3193" s="13">
        <v>1</v>
      </c>
      <c r="D3193" s="2">
        <v>52808000.00000001</v>
      </c>
      <c r="E3193" s="2">
        <f t="shared" si="76"/>
        <v>59144960.000000015</v>
      </c>
    </row>
    <row r="3194" spans="1:5" ht="22.5">
      <c r="A3194" s="26" t="s">
        <v>2597</v>
      </c>
      <c r="B3194" s="13" t="s">
        <v>58</v>
      </c>
      <c r="C3194" s="13">
        <v>1</v>
      </c>
      <c r="D3194" s="2">
        <v>25760000.000000004</v>
      </c>
      <c r="E3194" s="2">
        <f t="shared" si="76"/>
        <v>28851200.000000007</v>
      </c>
    </row>
    <row r="3195" spans="1:5" ht="11.25">
      <c r="A3195" s="26" t="s">
        <v>2612</v>
      </c>
      <c r="B3195" s="13" t="s">
        <v>58</v>
      </c>
      <c r="C3195" s="13">
        <v>1</v>
      </c>
      <c r="D3195" s="2">
        <v>10304000.000000002</v>
      </c>
      <c r="E3195" s="2">
        <f t="shared" si="76"/>
        <v>11540480.000000004</v>
      </c>
    </row>
    <row r="3196" spans="1:5" ht="11.25">
      <c r="A3196" s="26" t="s">
        <v>2613</v>
      </c>
      <c r="B3196" s="13" t="s">
        <v>58</v>
      </c>
      <c r="C3196" s="13">
        <v>1</v>
      </c>
      <c r="D3196" s="2">
        <v>25760000.000000004</v>
      </c>
      <c r="E3196" s="2">
        <f t="shared" si="76"/>
        <v>28851200.000000007</v>
      </c>
    </row>
    <row r="3197" spans="1:5" ht="22.5">
      <c r="A3197" s="26" t="s">
        <v>2614</v>
      </c>
      <c r="B3197" s="13" t="s">
        <v>58</v>
      </c>
      <c r="C3197" s="13">
        <v>1</v>
      </c>
      <c r="D3197" s="2">
        <v>25760000.000000004</v>
      </c>
      <c r="E3197" s="2">
        <f t="shared" si="76"/>
        <v>28851200.000000007</v>
      </c>
    </row>
    <row r="3198" spans="1:5" ht="22.5">
      <c r="A3198" s="26" t="s">
        <v>2615</v>
      </c>
      <c r="B3198" s="13" t="s">
        <v>58</v>
      </c>
      <c r="C3198" s="13">
        <v>1</v>
      </c>
      <c r="D3198" s="2">
        <v>16744000.000000002</v>
      </c>
      <c r="E3198" s="2">
        <f t="shared" si="76"/>
        <v>18753280.000000004</v>
      </c>
    </row>
    <row r="3199" spans="1:5" ht="22.5">
      <c r="A3199" s="26" t="s">
        <v>2616</v>
      </c>
      <c r="B3199" s="13" t="s">
        <v>58</v>
      </c>
      <c r="C3199" s="13">
        <v>1</v>
      </c>
      <c r="D3199" s="2">
        <v>47656000.00000001</v>
      </c>
      <c r="E3199" s="2">
        <f t="shared" si="76"/>
        <v>53374720.000000015</v>
      </c>
    </row>
    <row r="3200" spans="1:5" ht="11.25">
      <c r="A3200" s="26" t="s">
        <v>2617</v>
      </c>
      <c r="B3200" s="13" t="s">
        <v>58</v>
      </c>
      <c r="C3200" s="13">
        <v>1</v>
      </c>
      <c r="D3200" s="2">
        <v>15456000.000000002</v>
      </c>
      <c r="E3200" s="2">
        <f t="shared" si="76"/>
        <v>17310720.000000004</v>
      </c>
    </row>
    <row r="3201" spans="1:5" ht="22.5">
      <c r="A3201" s="26" t="s">
        <v>2618</v>
      </c>
      <c r="B3201" s="13" t="s">
        <v>58</v>
      </c>
      <c r="C3201" s="13">
        <v>1</v>
      </c>
      <c r="D3201" s="2">
        <v>46368000.00000001</v>
      </c>
      <c r="E3201" s="2">
        <f t="shared" si="76"/>
        <v>51932160.000000015</v>
      </c>
    </row>
    <row r="3202" spans="1:5" ht="22.5">
      <c r="A3202" s="26" t="s">
        <v>2619</v>
      </c>
      <c r="B3202" s="13" t="s">
        <v>58</v>
      </c>
      <c r="C3202" s="13">
        <v>1</v>
      </c>
      <c r="D3202" s="2">
        <v>46368000.00000001</v>
      </c>
      <c r="E3202" s="2">
        <f t="shared" si="76"/>
        <v>51932160.000000015</v>
      </c>
    </row>
    <row r="3203" spans="1:5" ht="22.5">
      <c r="A3203" s="26" t="s">
        <v>2620</v>
      </c>
      <c r="B3203" s="13" t="s">
        <v>58</v>
      </c>
      <c r="C3203" s="13">
        <v>1</v>
      </c>
      <c r="D3203" s="2">
        <v>46368000.00000001</v>
      </c>
      <c r="E3203" s="2">
        <f t="shared" si="76"/>
        <v>51932160.000000015</v>
      </c>
    </row>
    <row r="3204" spans="1:5" ht="22.5">
      <c r="A3204" s="26" t="s">
        <v>2621</v>
      </c>
      <c r="B3204" s="13" t="s">
        <v>58</v>
      </c>
      <c r="C3204" s="13">
        <v>1</v>
      </c>
      <c r="D3204" s="2">
        <v>46368000.00000001</v>
      </c>
      <c r="E3204" s="2">
        <f t="shared" si="76"/>
        <v>51932160.000000015</v>
      </c>
    </row>
    <row r="3205" spans="1:5" ht="22.5">
      <c r="A3205" s="26" t="s">
        <v>2622</v>
      </c>
      <c r="B3205" s="13" t="s">
        <v>58</v>
      </c>
      <c r="C3205" s="13">
        <v>1</v>
      </c>
      <c r="D3205" s="2">
        <v>45080000.00000001</v>
      </c>
      <c r="E3205" s="2">
        <f t="shared" si="76"/>
        <v>50489600.000000015</v>
      </c>
    </row>
    <row r="3206" spans="1:5" ht="11.25">
      <c r="A3206" s="26" t="s">
        <v>2623</v>
      </c>
      <c r="B3206" s="13" t="s">
        <v>58</v>
      </c>
      <c r="C3206" s="13">
        <v>1</v>
      </c>
      <c r="D3206" s="2">
        <v>45080000.00000001</v>
      </c>
      <c r="E3206" s="2">
        <f t="shared" si="76"/>
        <v>50489600.000000015</v>
      </c>
    </row>
    <row r="3207" spans="1:5" ht="22.5">
      <c r="A3207" s="26" t="s">
        <v>2624</v>
      </c>
      <c r="B3207" s="13" t="s">
        <v>58</v>
      </c>
      <c r="C3207" s="13">
        <v>1</v>
      </c>
      <c r="D3207" s="2">
        <v>39928000.00000001</v>
      </c>
      <c r="E3207" s="2">
        <f t="shared" si="76"/>
        <v>44719360.000000015</v>
      </c>
    </row>
    <row r="3208" spans="1:5" ht="22.5">
      <c r="A3208" s="26" t="s">
        <v>2625</v>
      </c>
      <c r="B3208" s="13" t="s">
        <v>58</v>
      </c>
      <c r="C3208" s="13">
        <v>1</v>
      </c>
      <c r="D3208" s="2">
        <v>7728000</v>
      </c>
      <c r="E3208" s="2">
        <f t="shared" si="76"/>
        <v>8655360</v>
      </c>
    </row>
    <row r="3209" spans="1:5" ht="11.25">
      <c r="A3209" s="26" t="s">
        <v>2626</v>
      </c>
      <c r="B3209" s="13" t="s">
        <v>58</v>
      </c>
      <c r="C3209" s="13">
        <v>1</v>
      </c>
      <c r="D3209" s="2">
        <v>7728000</v>
      </c>
      <c r="E3209" s="2">
        <f t="shared" si="76"/>
        <v>8655360</v>
      </c>
    </row>
    <row r="3210" spans="1:5" ht="22.5">
      <c r="A3210" s="26" t="s">
        <v>2627</v>
      </c>
      <c r="B3210" s="13" t="s">
        <v>58</v>
      </c>
      <c r="C3210" s="13">
        <v>1</v>
      </c>
      <c r="D3210" s="2">
        <v>18032000</v>
      </c>
      <c r="E3210" s="2">
        <f aca="true" t="shared" si="77" ref="E3210:E3273">(C3210*D3210)*1.12</f>
        <v>20195840.000000004</v>
      </c>
    </row>
    <row r="3211" spans="1:5" ht="22.5">
      <c r="A3211" s="26" t="s">
        <v>2628</v>
      </c>
      <c r="B3211" s="13" t="s">
        <v>58</v>
      </c>
      <c r="C3211" s="13">
        <v>1</v>
      </c>
      <c r="D3211" s="2">
        <v>34776000</v>
      </c>
      <c r="E3211" s="2">
        <f t="shared" si="77"/>
        <v>38949120</v>
      </c>
    </row>
    <row r="3212" spans="1:5" ht="22.5">
      <c r="A3212" s="26" t="s">
        <v>2595</v>
      </c>
      <c r="B3212" s="13" t="s">
        <v>58</v>
      </c>
      <c r="C3212" s="13">
        <v>1</v>
      </c>
      <c r="D3212" s="2">
        <v>33488000.000000004</v>
      </c>
      <c r="E3212" s="2">
        <f t="shared" si="77"/>
        <v>37506560.00000001</v>
      </c>
    </row>
    <row r="3213" spans="1:5" ht="22.5">
      <c r="A3213" s="26" t="s">
        <v>2629</v>
      </c>
      <c r="B3213" s="13" t="s">
        <v>58</v>
      </c>
      <c r="C3213" s="13">
        <v>1</v>
      </c>
      <c r="D3213" s="2">
        <v>16744000.000000002</v>
      </c>
      <c r="E3213" s="2">
        <f t="shared" si="77"/>
        <v>18753280.000000004</v>
      </c>
    </row>
    <row r="3214" spans="1:5" ht="22.5">
      <c r="A3214" s="26" t="s">
        <v>2630</v>
      </c>
      <c r="B3214" s="13" t="s">
        <v>58</v>
      </c>
      <c r="C3214" s="13">
        <v>1</v>
      </c>
      <c r="D3214" s="2">
        <v>32200000.000000004</v>
      </c>
      <c r="E3214" s="2">
        <f t="shared" si="77"/>
        <v>36064000.00000001</v>
      </c>
    </row>
    <row r="3215" spans="1:5" ht="11.25">
      <c r="A3215" s="26" t="s">
        <v>2631</v>
      </c>
      <c r="B3215" s="13" t="s">
        <v>58</v>
      </c>
      <c r="C3215" s="13">
        <v>1</v>
      </c>
      <c r="D3215" s="2">
        <v>32200000.000000004</v>
      </c>
      <c r="E3215" s="2">
        <f t="shared" si="77"/>
        <v>36064000.00000001</v>
      </c>
    </row>
    <row r="3216" spans="1:5" ht="22.5">
      <c r="A3216" s="26" t="s">
        <v>2632</v>
      </c>
      <c r="B3216" s="13" t="s">
        <v>58</v>
      </c>
      <c r="C3216" s="13">
        <v>1</v>
      </c>
      <c r="D3216" s="2">
        <v>32200000.000000004</v>
      </c>
      <c r="E3216" s="2">
        <f t="shared" si="77"/>
        <v>36064000.00000001</v>
      </c>
    </row>
    <row r="3217" spans="1:5" ht="11.25">
      <c r="A3217" s="26" t="s">
        <v>2633</v>
      </c>
      <c r="B3217" s="13" t="s">
        <v>58</v>
      </c>
      <c r="C3217" s="13">
        <v>1</v>
      </c>
      <c r="D3217" s="2">
        <v>32200000.000000004</v>
      </c>
      <c r="E3217" s="2">
        <f t="shared" si="77"/>
        <v>36064000.00000001</v>
      </c>
    </row>
    <row r="3218" spans="1:5" ht="11.25">
      <c r="A3218" s="26" t="s">
        <v>2634</v>
      </c>
      <c r="B3218" s="13" t="s">
        <v>58</v>
      </c>
      <c r="C3218" s="13">
        <v>1</v>
      </c>
      <c r="D3218" s="2">
        <v>32200000.000000004</v>
      </c>
      <c r="E3218" s="2">
        <f t="shared" si="77"/>
        <v>36064000.00000001</v>
      </c>
    </row>
    <row r="3219" spans="1:5" ht="22.5">
      <c r="A3219" s="26" t="s">
        <v>2635</v>
      </c>
      <c r="B3219" s="13" t="s">
        <v>58</v>
      </c>
      <c r="C3219" s="13">
        <v>1</v>
      </c>
      <c r="D3219" s="2">
        <v>15456000.000000002</v>
      </c>
      <c r="E3219" s="2">
        <f t="shared" si="77"/>
        <v>17310720.000000004</v>
      </c>
    </row>
    <row r="3220" spans="1:5" ht="11.25">
      <c r="A3220" s="26" t="s">
        <v>2636</v>
      </c>
      <c r="B3220" s="13" t="s">
        <v>58</v>
      </c>
      <c r="C3220" s="13">
        <v>1</v>
      </c>
      <c r="D3220" s="2">
        <v>28336000.000000004</v>
      </c>
      <c r="E3220" s="2">
        <f t="shared" si="77"/>
        <v>31736320.000000007</v>
      </c>
    </row>
    <row r="3221" spans="1:5" ht="22.5">
      <c r="A3221" s="26" t="s">
        <v>2611</v>
      </c>
      <c r="B3221" s="13" t="s">
        <v>58</v>
      </c>
      <c r="C3221" s="13">
        <v>1</v>
      </c>
      <c r="D3221" s="2">
        <v>28336000.000000004</v>
      </c>
      <c r="E3221" s="2">
        <f t="shared" si="77"/>
        <v>31736320.000000007</v>
      </c>
    </row>
    <row r="3222" spans="1:5" ht="11.25">
      <c r="A3222" s="26" t="s">
        <v>2637</v>
      </c>
      <c r="B3222" s="13" t="s">
        <v>58</v>
      </c>
      <c r="C3222" s="13">
        <v>1</v>
      </c>
      <c r="D3222" s="2">
        <v>28336000.000000004</v>
      </c>
      <c r="E3222" s="2">
        <f t="shared" si="77"/>
        <v>31736320.000000007</v>
      </c>
    </row>
    <row r="3223" spans="1:5" ht="11.25">
      <c r="A3223" s="26" t="s">
        <v>2638</v>
      </c>
      <c r="B3223" s="13" t="s">
        <v>58</v>
      </c>
      <c r="C3223" s="13">
        <v>1</v>
      </c>
      <c r="D3223" s="2">
        <v>28336000.000000004</v>
      </c>
      <c r="E3223" s="2">
        <f t="shared" si="77"/>
        <v>31736320.000000007</v>
      </c>
    </row>
    <row r="3224" spans="1:5" ht="22.5">
      <c r="A3224" s="26" t="s">
        <v>2639</v>
      </c>
      <c r="B3224" s="13" t="s">
        <v>58</v>
      </c>
      <c r="C3224" s="13">
        <v>1</v>
      </c>
      <c r="D3224" s="2">
        <v>28336000.000000004</v>
      </c>
      <c r="E3224" s="2">
        <f t="shared" si="77"/>
        <v>31736320.000000007</v>
      </c>
    </row>
    <row r="3225" spans="1:5" ht="33.75">
      <c r="A3225" s="26" t="s">
        <v>2640</v>
      </c>
      <c r="B3225" s="13" t="s">
        <v>58</v>
      </c>
      <c r="C3225" s="13">
        <v>1</v>
      </c>
      <c r="D3225" s="2">
        <v>27048000.000000004</v>
      </c>
      <c r="E3225" s="2">
        <f t="shared" si="77"/>
        <v>30293760.000000007</v>
      </c>
    </row>
    <row r="3226" spans="1:5" ht="22.5">
      <c r="A3226" s="26" t="s">
        <v>2614</v>
      </c>
      <c r="B3226" s="13" t="s">
        <v>58</v>
      </c>
      <c r="C3226" s="13">
        <v>1</v>
      </c>
      <c r="D3226" s="2">
        <v>25760000.000000004</v>
      </c>
      <c r="E3226" s="2">
        <f t="shared" si="77"/>
        <v>28851200.000000007</v>
      </c>
    </row>
    <row r="3227" spans="1:5" ht="11.25">
      <c r="A3227" s="26" t="s">
        <v>2601</v>
      </c>
      <c r="B3227" s="13" t="s">
        <v>58</v>
      </c>
      <c r="C3227" s="13">
        <v>1</v>
      </c>
      <c r="D3227" s="2">
        <v>12880000.000000002</v>
      </c>
      <c r="E3227" s="2">
        <f t="shared" si="77"/>
        <v>14425600.000000004</v>
      </c>
    </row>
    <row r="3228" spans="1:5" ht="11.25">
      <c r="A3228" s="26" t="s">
        <v>2596</v>
      </c>
      <c r="B3228" s="13" t="s">
        <v>58</v>
      </c>
      <c r="C3228" s="13">
        <v>1</v>
      </c>
      <c r="D3228" s="2">
        <v>12880000.000000002</v>
      </c>
      <c r="E3228" s="2">
        <f t="shared" si="77"/>
        <v>14425600.000000004</v>
      </c>
    </row>
    <row r="3229" spans="1:5" ht="33.75">
      <c r="A3229" s="26" t="s">
        <v>2641</v>
      </c>
      <c r="B3229" s="13" t="s">
        <v>58</v>
      </c>
      <c r="C3229" s="13">
        <v>1</v>
      </c>
      <c r="D3229" s="2">
        <v>25760000.000000004</v>
      </c>
      <c r="E3229" s="2">
        <f t="shared" si="77"/>
        <v>28851200.000000007</v>
      </c>
    </row>
    <row r="3230" spans="1:5" ht="11.25">
      <c r="A3230" s="26" t="s">
        <v>2601</v>
      </c>
      <c r="B3230" s="13" t="s">
        <v>58</v>
      </c>
      <c r="C3230" s="13">
        <v>1</v>
      </c>
      <c r="D3230" s="2">
        <v>12880000.000000002</v>
      </c>
      <c r="E3230" s="2">
        <f t="shared" si="77"/>
        <v>14425600.000000004</v>
      </c>
    </row>
    <row r="3231" spans="1:5" ht="11.25">
      <c r="A3231" s="26" t="s">
        <v>2601</v>
      </c>
      <c r="B3231" s="13" t="s">
        <v>58</v>
      </c>
      <c r="C3231" s="13">
        <v>1</v>
      </c>
      <c r="D3231" s="2">
        <v>12880000.000000002</v>
      </c>
      <c r="E3231" s="2">
        <f t="shared" si="77"/>
        <v>14425600.000000004</v>
      </c>
    </row>
    <row r="3232" spans="1:5" ht="11.25">
      <c r="A3232" s="26" t="s">
        <v>2642</v>
      </c>
      <c r="B3232" s="13" t="s">
        <v>58</v>
      </c>
      <c r="C3232" s="13">
        <v>1</v>
      </c>
      <c r="D3232" s="2">
        <v>25760000.000000004</v>
      </c>
      <c r="E3232" s="2">
        <f t="shared" si="77"/>
        <v>28851200.000000007</v>
      </c>
    </row>
    <row r="3233" spans="1:5" ht="22.5">
      <c r="A3233" s="26" t="s">
        <v>2643</v>
      </c>
      <c r="B3233" s="13" t="s">
        <v>58</v>
      </c>
      <c r="C3233" s="13">
        <v>1</v>
      </c>
      <c r="D3233" s="2">
        <v>25760000.000000004</v>
      </c>
      <c r="E3233" s="2">
        <f t="shared" si="77"/>
        <v>28851200.000000007</v>
      </c>
    </row>
    <row r="3234" spans="1:5" ht="22.5">
      <c r="A3234" s="26" t="s">
        <v>2644</v>
      </c>
      <c r="B3234" s="13" t="s">
        <v>58</v>
      </c>
      <c r="C3234" s="13">
        <v>1</v>
      </c>
      <c r="D3234" s="2">
        <v>24472000.000000004</v>
      </c>
      <c r="E3234" s="2">
        <f t="shared" si="77"/>
        <v>27408640.000000007</v>
      </c>
    </row>
    <row r="3235" spans="1:5" ht="11.25">
      <c r="A3235" s="26" t="s">
        <v>2645</v>
      </c>
      <c r="B3235" s="13" t="s">
        <v>58</v>
      </c>
      <c r="C3235" s="13">
        <v>1</v>
      </c>
      <c r="D3235" s="2">
        <v>2318400</v>
      </c>
      <c r="E3235" s="2">
        <f t="shared" si="77"/>
        <v>2596608.0000000005</v>
      </c>
    </row>
    <row r="3236" spans="1:5" ht="22.5">
      <c r="A3236" s="26" t="s">
        <v>2646</v>
      </c>
      <c r="B3236" s="13" t="s">
        <v>58</v>
      </c>
      <c r="C3236" s="13">
        <v>1</v>
      </c>
      <c r="D3236" s="2">
        <v>11592000.000000002</v>
      </c>
      <c r="E3236" s="2">
        <f t="shared" si="77"/>
        <v>12983040.000000004</v>
      </c>
    </row>
    <row r="3237" spans="1:5" ht="11.25">
      <c r="A3237" s="26" t="s">
        <v>2647</v>
      </c>
      <c r="B3237" s="13" t="s">
        <v>58</v>
      </c>
      <c r="C3237" s="13">
        <v>1</v>
      </c>
      <c r="D3237" s="2">
        <v>23184000.000000004</v>
      </c>
      <c r="E3237" s="2">
        <f t="shared" si="77"/>
        <v>25966080.000000007</v>
      </c>
    </row>
    <row r="3238" spans="1:5" ht="22.5">
      <c r="A3238" s="26" t="s">
        <v>2648</v>
      </c>
      <c r="B3238" s="13" t="s">
        <v>58</v>
      </c>
      <c r="C3238" s="13">
        <v>1</v>
      </c>
      <c r="D3238" s="2">
        <v>23184000.000000004</v>
      </c>
      <c r="E3238" s="2">
        <f t="shared" si="77"/>
        <v>25966080.000000007</v>
      </c>
    </row>
    <row r="3239" spans="1:5" ht="22.5">
      <c r="A3239" s="26" t="s">
        <v>2649</v>
      </c>
      <c r="B3239" s="13" t="s">
        <v>58</v>
      </c>
      <c r="C3239" s="13">
        <v>1</v>
      </c>
      <c r="D3239" s="2">
        <v>23184000.000000004</v>
      </c>
      <c r="E3239" s="2">
        <f t="shared" si="77"/>
        <v>25966080.000000007</v>
      </c>
    </row>
    <row r="3240" spans="1:5" ht="22.5">
      <c r="A3240" s="26" t="s">
        <v>2650</v>
      </c>
      <c r="B3240" s="13" t="s">
        <v>58</v>
      </c>
      <c r="C3240" s="13">
        <v>1</v>
      </c>
      <c r="D3240" s="2">
        <v>21896000.000000004</v>
      </c>
      <c r="E3240" s="2">
        <f t="shared" si="77"/>
        <v>24523520.000000007</v>
      </c>
    </row>
    <row r="3241" spans="1:5" ht="22.5">
      <c r="A3241" s="26" t="s">
        <v>2651</v>
      </c>
      <c r="B3241" s="13" t="s">
        <v>58</v>
      </c>
      <c r="C3241" s="13">
        <v>1</v>
      </c>
      <c r="D3241" s="2">
        <v>21896000.000000004</v>
      </c>
      <c r="E3241" s="2">
        <f t="shared" si="77"/>
        <v>24523520.000000007</v>
      </c>
    </row>
    <row r="3242" spans="1:5" ht="11.25">
      <c r="A3242" s="26" t="s">
        <v>2652</v>
      </c>
      <c r="B3242" s="13" t="s">
        <v>58</v>
      </c>
      <c r="C3242" s="13">
        <v>1</v>
      </c>
      <c r="D3242" s="2">
        <v>10304000.000000002</v>
      </c>
      <c r="E3242" s="2">
        <f t="shared" si="77"/>
        <v>11540480.000000004</v>
      </c>
    </row>
    <row r="3243" spans="1:5" ht="33.75">
      <c r="A3243" s="26" t="s">
        <v>2653</v>
      </c>
      <c r="B3243" s="13" t="s">
        <v>58</v>
      </c>
      <c r="C3243" s="13">
        <v>1</v>
      </c>
      <c r="D3243" s="2">
        <v>5152000.000000001</v>
      </c>
      <c r="E3243" s="2">
        <f t="shared" si="77"/>
        <v>5770240.000000002</v>
      </c>
    </row>
    <row r="3244" spans="1:5" ht="11.25">
      <c r="A3244" s="26" t="s">
        <v>2604</v>
      </c>
      <c r="B3244" s="13" t="s">
        <v>58</v>
      </c>
      <c r="C3244" s="13">
        <v>1</v>
      </c>
      <c r="D3244" s="2">
        <v>10304000.000000002</v>
      </c>
      <c r="E3244" s="2">
        <f t="shared" si="77"/>
        <v>11540480.000000004</v>
      </c>
    </row>
    <row r="3245" spans="1:5" ht="11.25">
      <c r="A3245" s="26" t="s">
        <v>2654</v>
      </c>
      <c r="B3245" s="13" t="s">
        <v>58</v>
      </c>
      <c r="C3245" s="13">
        <v>1</v>
      </c>
      <c r="D3245" s="2">
        <v>10304000.000000002</v>
      </c>
      <c r="E3245" s="2">
        <f t="shared" si="77"/>
        <v>11540480.000000004</v>
      </c>
    </row>
    <row r="3246" spans="1:5" ht="22.5">
      <c r="A3246" s="26" t="s">
        <v>2655</v>
      </c>
      <c r="B3246" s="13" t="s">
        <v>58</v>
      </c>
      <c r="C3246" s="13">
        <v>1</v>
      </c>
      <c r="D3246" s="2">
        <v>20608000.000000004</v>
      </c>
      <c r="E3246" s="2">
        <f t="shared" si="77"/>
        <v>23080960.000000007</v>
      </c>
    </row>
    <row r="3247" spans="1:5" ht="11.25">
      <c r="A3247" s="26" t="s">
        <v>2656</v>
      </c>
      <c r="B3247" s="13" t="s">
        <v>58</v>
      </c>
      <c r="C3247" s="13">
        <v>1</v>
      </c>
      <c r="D3247" s="2">
        <v>10304000.000000002</v>
      </c>
      <c r="E3247" s="2">
        <f t="shared" si="77"/>
        <v>11540480.000000004</v>
      </c>
    </row>
    <row r="3248" spans="1:5" ht="22.5">
      <c r="A3248" s="26" t="s">
        <v>2657</v>
      </c>
      <c r="B3248" s="13" t="s">
        <v>58</v>
      </c>
      <c r="C3248" s="13">
        <v>1</v>
      </c>
      <c r="D3248" s="2">
        <v>20608000.000000004</v>
      </c>
      <c r="E3248" s="2">
        <f t="shared" si="77"/>
        <v>23080960.000000007</v>
      </c>
    </row>
    <row r="3249" spans="1:5" ht="11.25">
      <c r="A3249" s="26" t="s">
        <v>2604</v>
      </c>
      <c r="B3249" s="13" t="s">
        <v>58</v>
      </c>
      <c r="C3249" s="13">
        <v>1</v>
      </c>
      <c r="D3249" s="2">
        <v>10304000.000000002</v>
      </c>
      <c r="E3249" s="2">
        <f t="shared" si="77"/>
        <v>11540480.000000004</v>
      </c>
    </row>
    <row r="3250" spans="1:5" ht="11.25">
      <c r="A3250" s="26" t="s">
        <v>2604</v>
      </c>
      <c r="B3250" s="13" t="s">
        <v>58</v>
      </c>
      <c r="C3250" s="13">
        <v>1</v>
      </c>
      <c r="D3250" s="2">
        <v>10304000.000000002</v>
      </c>
      <c r="E3250" s="2">
        <f t="shared" si="77"/>
        <v>11540480.000000004</v>
      </c>
    </row>
    <row r="3251" spans="1:5" ht="22.5">
      <c r="A3251" s="26" t="s">
        <v>2658</v>
      </c>
      <c r="B3251" s="13" t="s">
        <v>58</v>
      </c>
      <c r="C3251" s="13">
        <v>1</v>
      </c>
      <c r="D3251" s="2">
        <v>19320000</v>
      </c>
      <c r="E3251" s="2">
        <f t="shared" si="77"/>
        <v>21638400.000000004</v>
      </c>
    </row>
    <row r="3252" spans="1:5" ht="22.5">
      <c r="A3252" s="26" t="s">
        <v>2606</v>
      </c>
      <c r="B3252" s="13" t="s">
        <v>58</v>
      </c>
      <c r="C3252" s="13">
        <v>1</v>
      </c>
      <c r="D3252" s="2">
        <v>19320000</v>
      </c>
      <c r="E3252" s="2">
        <f t="shared" si="77"/>
        <v>21638400.000000004</v>
      </c>
    </row>
    <row r="3253" spans="1:5" ht="22.5">
      <c r="A3253" s="26" t="s">
        <v>2659</v>
      </c>
      <c r="B3253" s="13" t="s">
        <v>58</v>
      </c>
      <c r="C3253" s="13">
        <v>1</v>
      </c>
      <c r="D3253" s="2">
        <v>19320000</v>
      </c>
      <c r="E3253" s="2">
        <f t="shared" si="77"/>
        <v>21638400.000000004</v>
      </c>
    </row>
    <row r="3254" spans="1:5" ht="22.5">
      <c r="A3254" s="26" t="s">
        <v>2660</v>
      </c>
      <c r="B3254" s="13" t="s">
        <v>58</v>
      </c>
      <c r="C3254" s="13">
        <v>1</v>
      </c>
      <c r="D3254" s="2">
        <v>19320000</v>
      </c>
      <c r="E3254" s="2">
        <f t="shared" si="77"/>
        <v>21638400.000000004</v>
      </c>
    </row>
    <row r="3255" spans="1:5" ht="22.5">
      <c r="A3255" s="26" t="s">
        <v>2661</v>
      </c>
      <c r="B3255" s="13" t="s">
        <v>58</v>
      </c>
      <c r="C3255" s="13">
        <v>1</v>
      </c>
      <c r="D3255" s="2">
        <v>19320000</v>
      </c>
      <c r="E3255" s="2">
        <f t="shared" si="77"/>
        <v>21638400.000000004</v>
      </c>
    </row>
    <row r="3256" spans="1:5" ht="22.5">
      <c r="A3256" s="26" t="s">
        <v>2662</v>
      </c>
      <c r="B3256" s="13" t="s">
        <v>58</v>
      </c>
      <c r="C3256" s="13">
        <v>1</v>
      </c>
      <c r="D3256" s="2">
        <v>19320000</v>
      </c>
      <c r="E3256" s="2">
        <f t="shared" si="77"/>
        <v>21638400.000000004</v>
      </c>
    </row>
    <row r="3257" spans="1:5" ht="22.5">
      <c r="A3257" s="26" t="s">
        <v>2663</v>
      </c>
      <c r="B3257" s="13" t="s">
        <v>58</v>
      </c>
      <c r="C3257" s="13">
        <v>1</v>
      </c>
      <c r="D3257" s="2">
        <v>3864000</v>
      </c>
      <c r="E3257" s="2">
        <f t="shared" si="77"/>
        <v>4327680</v>
      </c>
    </row>
    <row r="3258" spans="1:5" ht="22.5">
      <c r="A3258" s="26" t="s">
        <v>2664</v>
      </c>
      <c r="B3258" s="13" t="s">
        <v>58</v>
      </c>
      <c r="C3258" s="13">
        <v>1</v>
      </c>
      <c r="D3258" s="2">
        <v>19320000</v>
      </c>
      <c r="E3258" s="2">
        <f t="shared" si="77"/>
        <v>21638400.000000004</v>
      </c>
    </row>
    <row r="3259" spans="1:5" ht="11.25">
      <c r="A3259" s="26" t="s">
        <v>2665</v>
      </c>
      <c r="B3259" s="13" t="s">
        <v>58</v>
      </c>
      <c r="C3259" s="13">
        <v>1</v>
      </c>
      <c r="D3259" s="2">
        <v>3864000</v>
      </c>
      <c r="E3259" s="2">
        <f t="shared" si="77"/>
        <v>4327680</v>
      </c>
    </row>
    <row r="3260" spans="1:5" ht="22.5">
      <c r="A3260" s="26" t="s">
        <v>2666</v>
      </c>
      <c r="B3260" s="13" t="s">
        <v>58</v>
      </c>
      <c r="C3260" s="13">
        <v>1</v>
      </c>
      <c r="D3260" s="2">
        <v>19320000</v>
      </c>
      <c r="E3260" s="2">
        <f t="shared" si="77"/>
        <v>21638400.000000004</v>
      </c>
    </row>
    <row r="3261" spans="1:5" ht="22.5">
      <c r="A3261" s="26" t="s">
        <v>2667</v>
      </c>
      <c r="B3261" s="13" t="s">
        <v>58</v>
      </c>
      <c r="C3261" s="13">
        <v>1</v>
      </c>
      <c r="D3261" s="2">
        <v>19320000</v>
      </c>
      <c r="E3261" s="2">
        <f t="shared" si="77"/>
        <v>21638400.000000004</v>
      </c>
    </row>
    <row r="3262" spans="1:5" ht="22.5">
      <c r="A3262" s="26" t="s">
        <v>2627</v>
      </c>
      <c r="B3262" s="13" t="s">
        <v>58</v>
      </c>
      <c r="C3262" s="13">
        <v>1</v>
      </c>
      <c r="D3262" s="2">
        <v>18032000</v>
      </c>
      <c r="E3262" s="2">
        <f t="shared" si="77"/>
        <v>20195840.000000004</v>
      </c>
    </row>
    <row r="3263" spans="1:5" ht="22.5">
      <c r="A3263" s="26" t="s">
        <v>2668</v>
      </c>
      <c r="B3263" s="13" t="s">
        <v>58</v>
      </c>
      <c r="C3263" s="13">
        <v>1</v>
      </c>
      <c r="D3263" s="2">
        <v>18032000</v>
      </c>
      <c r="E3263" s="2">
        <f t="shared" si="77"/>
        <v>20195840.000000004</v>
      </c>
    </row>
    <row r="3264" spans="1:5" ht="22.5">
      <c r="A3264" s="26" t="s">
        <v>2629</v>
      </c>
      <c r="B3264" s="13" t="s">
        <v>58</v>
      </c>
      <c r="C3264" s="13">
        <v>1</v>
      </c>
      <c r="D3264" s="2">
        <v>16744000.000000002</v>
      </c>
      <c r="E3264" s="2">
        <f t="shared" si="77"/>
        <v>18753280.000000004</v>
      </c>
    </row>
    <row r="3265" spans="1:5" ht="22.5">
      <c r="A3265" s="26" t="s">
        <v>2669</v>
      </c>
      <c r="B3265" s="13" t="s">
        <v>58</v>
      </c>
      <c r="C3265" s="13">
        <v>1</v>
      </c>
      <c r="D3265" s="2">
        <v>16744000.000000002</v>
      </c>
      <c r="E3265" s="2">
        <f t="shared" si="77"/>
        <v>18753280.000000004</v>
      </c>
    </row>
    <row r="3266" spans="1:5" ht="22.5">
      <c r="A3266" s="26" t="s">
        <v>2670</v>
      </c>
      <c r="B3266" s="13" t="s">
        <v>58</v>
      </c>
      <c r="C3266" s="13">
        <v>1</v>
      </c>
      <c r="D3266" s="2">
        <v>16744000.000000002</v>
      </c>
      <c r="E3266" s="2">
        <f t="shared" si="77"/>
        <v>18753280.000000004</v>
      </c>
    </row>
    <row r="3267" spans="1:5" ht="22.5">
      <c r="A3267" s="26" t="s">
        <v>2671</v>
      </c>
      <c r="B3267" s="13" t="s">
        <v>58</v>
      </c>
      <c r="C3267" s="13">
        <v>1</v>
      </c>
      <c r="D3267" s="2">
        <v>16744000.000000002</v>
      </c>
      <c r="E3267" s="2">
        <f t="shared" si="77"/>
        <v>18753280.000000004</v>
      </c>
    </row>
    <row r="3268" spans="1:5" ht="22.5">
      <c r="A3268" s="26" t="s">
        <v>2672</v>
      </c>
      <c r="B3268" s="13" t="s">
        <v>58</v>
      </c>
      <c r="C3268" s="13">
        <v>1</v>
      </c>
      <c r="D3268" s="2">
        <v>16744000.000000002</v>
      </c>
      <c r="E3268" s="2">
        <f t="shared" si="77"/>
        <v>18753280.000000004</v>
      </c>
    </row>
    <row r="3269" spans="1:5" ht="22.5">
      <c r="A3269" s="26" t="s">
        <v>2673</v>
      </c>
      <c r="B3269" s="13" t="s">
        <v>58</v>
      </c>
      <c r="C3269" s="13">
        <v>1</v>
      </c>
      <c r="D3269" s="2">
        <v>15456000.000000002</v>
      </c>
      <c r="E3269" s="2">
        <f t="shared" si="77"/>
        <v>17310720.000000004</v>
      </c>
    </row>
    <row r="3270" spans="1:5" ht="22.5">
      <c r="A3270" s="26" t="s">
        <v>2674</v>
      </c>
      <c r="B3270" s="13" t="s">
        <v>58</v>
      </c>
      <c r="C3270" s="13">
        <v>1</v>
      </c>
      <c r="D3270" s="2">
        <v>7728000.000000001</v>
      </c>
      <c r="E3270" s="2">
        <f t="shared" si="77"/>
        <v>8655360.000000002</v>
      </c>
    </row>
    <row r="3271" spans="1:5" ht="33.75">
      <c r="A3271" s="26" t="s">
        <v>2675</v>
      </c>
      <c r="B3271" s="13" t="s">
        <v>58</v>
      </c>
      <c r="C3271" s="13">
        <v>1</v>
      </c>
      <c r="D3271" s="2">
        <v>15456000.000000002</v>
      </c>
      <c r="E3271" s="2">
        <f t="shared" si="77"/>
        <v>17310720.000000004</v>
      </c>
    </row>
    <row r="3272" spans="1:5" ht="22.5">
      <c r="A3272" s="26" t="s">
        <v>2676</v>
      </c>
      <c r="B3272" s="13" t="s">
        <v>58</v>
      </c>
      <c r="C3272" s="13">
        <v>1</v>
      </c>
      <c r="D3272" s="2">
        <v>15456000.000000002</v>
      </c>
      <c r="E3272" s="2">
        <f t="shared" si="77"/>
        <v>17310720.000000004</v>
      </c>
    </row>
    <row r="3273" spans="1:5" ht="11.25">
      <c r="A3273" s="26" t="s">
        <v>2617</v>
      </c>
      <c r="B3273" s="13" t="s">
        <v>58</v>
      </c>
      <c r="C3273" s="13">
        <v>1</v>
      </c>
      <c r="D3273" s="2">
        <v>15456000.000000002</v>
      </c>
      <c r="E3273" s="2">
        <f t="shared" si="77"/>
        <v>17310720.000000004</v>
      </c>
    </row>
    <row r="3274" spans="1:5" ht="33.75">
      <c r="A3274" s="26" t="s">
        <v>2677</v>
      </c>
      <c r="B3274" s="13" t="s">
        <v>58</v>
      </c>
      <c r="C3274" s="13">
        <v>1</v>
      </c>
      <c r="D3274" s="2">
        <v>15456000.000000002</v>
      </c>
      <c r="E3274" s="2">
        <f aca="true" t="shared" si="78" ref="E3274:E3332">(C3274*D3274)*1.12</f>
        <v>17310720.000000004</v>
      </c>
    </row>
    <row r="3275" spans="1:5" ht="33.75">
      <c r="A3275" s="26" t="s">
        <v>2678</v>
      </c>
      <c r="B3275" s="13" t="s">
        <v>58</v>
      </c>
      <c r="C3275" s="13">
        <v>1</v>
      </c>
      <c r="D3275" s="2">
        <v>7728000.000000001</v>
      </c>
      <c r="E3275" s="2">
        <f t="shared" si="78"/>
        <v>8655360.000000002</v>
      </c>
    </row>
    <row r="3276" spans="1:5" ht="22.5">
      <c r="A3276" s="26" t="s">
        <v>2679</v>
      </c>
      <c r="B3276" s="13" t="s">
        <v>58</v>
      </c>
      <c r="C3276" s="13">
        <v>1</v>
      </c>
      <c r="D3276" s="2">
        <v>7728000.000000001</v>
      </c>
      <c r="E3276" s="2">
        <f t="shared" si="78"/>
        <v>8655360.000000002</v>
      </c>
    </row>
    <row r="3277" spans="1:5" ht="33.75">
      <c r="A3277" s="26" t="s">
        <v>2680</v>
      </c>
      <c r="B3277" s="13" t="s">
        <v>58</v>
      </c>
      <c r="C3277" s="13">
        <v>1</v>
      </c>
      <c r="D3277" s="2">
        <v>14168000.000000002</v>
      </c>
      <c r="E3277" s="2">
        <f t="shared" si="78"/>
        <v>15868160.000000004</v>
      </c>
    </row>
    <row r="3278" spans="1:5" ht="22.5">
      <c r="A3278" s="26" t="s">
        <v>2681</v>
      </c>
      <c r="B3278" s="13" t="s">
        <v>58</v>
      </c>
      <c r="C3278" s="13">
        <v>1</v>
      </c>
      <c r="D3278" s="2">
        <v>14168000.000000002</v>
      </c>
      <c r="E3278" s="2">
        <f t="shared" si="78"/>
        <v>15868160.000000004</v>
      </c>
    </row>
    <row r="3279" spans="1:5" ht="22.5">
      <c r="A3279" s="26" t="s">
        <v>2682</v>
      </c>
      <c r="B3279" s="13" t="s">
        <v>58</v>
      </c>
      <c r="C3279" s="13">
        <v>1</v>
      </c>
      <c r="D3279" s="2">
        <v>14168000.000000002</v>
      </c>
      <c r="E3279" s="2">
        <f t="shared" si="78"/>
        <v>15868160.000000004</v>
      </c>
    </row>
    <row r="3280" spans="1:5" ht="22.5">
      <c r="A3280" s="26" t="s">
        <v>2683</v>
      </c>
      <c r="B3280" s="13" t="s">
        <v>58</v>
      </c>
      <c r="C3280" s="13">
        <v>1</v>
      </c>
      <c r="D3280" s="2">
        <v>14168000.000000002</v>
      </c>
      <c r="E3280" s="2">
        <f t="shared" si="78"/>
        <v>15868160.000000004</v>
      </c>
    </row>
    <row r="3281" spans="1:5" ht="33.75">
      <c r="A3281" s="26" t="s">
        <v>2684</v>
      </c>
      <c r="B3281" s="13" t="s">
        <v>58</v>
      </c>
      <c r="C3281" s="13">
        <v>1</v>
      </c>
      <c r="D3281" s="2">
        <v>14168000.000000002</v>
      </c>
      <c r="E3281" s="2">
        <f t="shared" si="78"/>
        <v>15868160.000000004</v>
      </c>
    </row>
    <row r="3282" spans="1:5" ht="11.25">
      <c r="A3282" s="26" t="s">
        <v>2685</v>
      </c>
      <c r="B3282" s="13" t="s">
        <v>58</v>
      </c>
      <c r="C3282" s="13">
        <v>1</v>
      </c>
      <c r="D3282" s="2">
        <v>12880000.000000002</v>
      </c>
      <c r="E3282" s="2">
        <f t="shared" si="78"/>
        <v>14425600.000000004</v>
      </c>
    </row>
    <row r="3283" spans="1:5" ht="22.5">
      <c r="A3283" s="26" t="s">
        <v>2686</v>
      </c>
      <c r="B3283" s="13" t="s">
        <v>58</v>
      </c>
      <c r="C3283" s="13">
        <v>1</v>
      </c>
      <c r="D3283" s="2">
        <v>12236000.000000002</v>
      </c>
      <c r="E3283" s="2">
        <f t="shared" si="78"/>
        <v>13704320.000000004</v>
      </c>
    </row>
    <row r="3284" spans="1:5" ht="22.5">
      <c r="A3284" s="26" t="s">
        <v>2687</v>
      </c>
      <c r="B3284" s="13" t="s">
        <v>58</v>
      </c>
      <c r="C3284" s="13">
        <v>1</v>
      </c>
      <c r="D3284" s="2">
        <v>11592000.000000002</v>
      </c>
      <c r="E3284" s="2">
        <f t="shared" si="78"/>
        <v>12983040.000000004</v>
      </c>
    </row>
    <row r="3285" spans="1:5" ht="11.25">
      <c r="A3285" s="26" t="s">
        <v>2688</v>
      </c>
      <c r="B3285" s="13" t="s">
        <v>58</v>
      </c>
      <c r="C3285" s="13">
        <v>1</v>
      </c>
      <c r="D3285" s="2">
        <v>11592000.000000002</v>
      </c>
      <c r="E3285" s="2">
        <f t="shared" si="78"/>
        <v>12983040.000000004</v>
      </c>
    </row>
    <row r="3286" spans="1:5" ht="22.5">
      <c r="A3286" s="26" t="s">
        <v>2689</v>
      </c>
      <c r="B3286" s="13" t="s">
        <v>58</v>
      </c>
      <c r="C3286" s="13">
        <v>1</v>
      </c>
      <c r="D3286" s="2">
        <v>11592000.000000002</v>
      </c>
      <c r="E3286" s="2">
        <f t="shared" si="78"/>
        <v>12983040.000000004</v>
      </c>
    </row>
    <row r="3287" spans="1:5" ht="11.25">
      <c r="A3287" s="26" t="s">
        <v>2690</v>
      </c>
      <c r="B3287" s="13" t="s">
        <v>58</v>
      </c>
      <c r="C3287" s="13">
        <v>1</v>
      </c>
      <c r="D3287" s="2">
        <v>11592000.000000002</v>
      </c>
      <c r="E3287" s="2">
        <f t="shared" si="78"/>
        <v>12983040.000000004</v>
      </c>
    </row>
    <row r="3288" spans="1:5" ht="22.5">
      <c r="A3288" s="26" t="s">
        <v>2691</v>
      </c>
      <c r="B3288" s="13" t="s">
        <v>58</v>
      </c>
      <c r="C3288" s="13">
        <v>1</v>
      </c>
      <c r="D3288" s="2">
        <v>10304000.000000002</v>
      </c>
      <c r="E3288" s="2">
        <f t="shared" si="78"/>
        <v>11540480.000000004</v>
      </c>
    </row>
    <row r="3289" spans="1:5" ht="22.5">
      <c r="A3289" s="26" t="s">
        <v>2692</v>
      </c>
      <c r="B3289" s="13" t="s">
        <v>58</v>
      </c>
      <c r="C3289" s="13">
        <v>1</v>
      </c>
      <c r="D3289" s="2">
        <v>10304000.000000002</v>
      </c>
      <c r="E3289" s="2">
        <f t="shared" si="78"/>
        <v>11540480.000000004</v>
      </c>
    </row>
    <row r="3290" spans="1:5" ht="22.5">
      <c r="A3290" s="26" t="s">
        <v>2693</v>
      </c>
      <c r="B3290" s="13" t="s">
        <v>58</v>
      </c>
      <c r="C3290" s="13">
        <v>1</v>
      </c>
      <c r="D3290" s="2">
        <v>10304000.000000002</v>
      </c>
      <c r="E3290" s="2">
        <f t="shared" si="78"/>
        <v>11540480.000000004</v>
      </c>
    </row>
    <row r="3291" spans="1:5" ht="22.5">
      <c r="A3291" s="26" t="s">
        <v>2694</v>
      </c>
      <c r="B3291" s="13" t="s">
        <v>58</v>
      </c>
      <c r="C3291" s="13">
        <v>1</v>
      </c>
      <c r="D3291" s="2">
        <v>9660000</v>
      </c>
      <c r="E3291" s="2">
        <f t="shared" si="78"/>
        <v>10819200.000000002</v>
      </c>
    </row>
    <row r="3292" spans="1:5" ht="22.5">
      <c r="A3292" s="26" t="s">
        <v>2695</v>
      </c>
      <c r="B3292" s="13" t="s">
        <v>58</v>
      </c>
      <c r="C3292" s="13">
        <v>1</v>
      </c>
      <c r="D3292" s="2">
        <v>4508000</v>
      </c>
      <c r="E3292" s="2">
        <f t="shared" si="78"/>
        <v>5048960.000000001</v>
      </c>
    </row>
    <row r="3293" spans="1:5" ht="11.25">
      <c r="A3293" s="26" t="s">
        <v>2696</v>
      </c>
      <c r="B3293" s="13" t="s">
        <v>58</v>
      </c>
      <c r="C3293" s="13">
        <v>1</v>
      </c>
      <c r="D3293" s="2">
        <v>9016000</v>
      </c>
      <c r="E3293" s="2">
        <f t="shared" si="78"/>
        <v>10097920.000000002</v>
      </c>
    </row>
    <row r="3294" spans="1:5" ht="22.5">
      <c r="A3294" s="26" t="s">
        <v>2697</v>
      </c>
      <c r="B3294" s="13" t="s">
        <v>58</v>
      </c>
      <c r="C3294" s="13">
        <v>1</v>
      </c>
      <c r="D3294" s="2">
        <v>9016000</v>
      </c>
      <c r="E3294" s="2">
        <f t="shared" si="78"/>
        <v>10097920.000000002</v>
      </c>
    </row>
    <row r="3295" spans="1:5" ht="22.5">
      <c r="A3295" s="26" t="s">
        <v>2698</v>
      </c>
      <c r="B3295" s="13" t="s">
        <v>58</v>
      </c>
      <c r="C3295" s="13">
        <v>1</v>
      </c>
      <c r="D3295" s="2">
        <v>8372000.000000001</v>
      </c>
      <c r="E3295" s="2">
        <f t="shared" si="78"/>
        <v>9376640.000000002</v>
      </c>
    </row>
    <row r="3296" spans="1:5" ht="22.5">
      <c r="A3296" s="26" t="s">
        <v>2699</v>
      </c>
      <c r="B3296" s="13" t="s">
        <v>58</v>
      </c>
      <c r="C3296" s="13">
        <v>1</v>
      </c>
      <c r="D3296" s="2">
        <v>8372000.000000001</v>
      </c>
      <c r="E3296" s="2">
        <f t="shared" si="78"/>
        <v>9376640.000000002</v>
      </c>
    </row>
    <row r="3297" spans="1:5" ht="22.5">
      <c r="A3297" s="26" t="s">
        <v>2700</v>
      </c>
      <c r="B3297" s="13" t="s">
        <v>58</v>
      </c>
      <c r="C3297" s="13">
        <v>1</v>
      </c>
      <c r="D3297" s="2">
        <v>7084000.000000001</v>
      </c>
      <c r="E3297" s="2">
        <f t="shared" si="78"/>
        <v>7934080.000000002</v>
      </c>
    </row>
    <row r="3298" spans="1:5" ht="33.75">
      <c r="A3298" s="26" t="s">
        <v>2701</v>
      </c>
      <c r="B3298" s="13" t="s">
        <v>58</v>
      </c>
      <c r="C3298" s="13">
        <v>1</v>
      </c>
      <c r="D3298" s="2">
        <v>6440000.000000001</v>
      </c>
      <c r="E3298" s="2">
        <f t="shared" si="78"/>
        <v>7212800.000000002</v>
      </c>
    </row>
    <row r="3299" spans="1:5" ht="22.5">
      <c r="A3299" s="26" t="s">
        <v>2702</v>
      </c>
      <c r="B3299" s="13" t="s">
        <v>58</v>
      </c>
      <c r="C3299" s="13">
        <v>1</v>
      </c>
      <c r="D3299" s="2">
        <v>6440000.000000001</v>
      </c>
      <c r="E3299" s="2">
        <f t="shared" si="78"/>
        <v>7212800.000000002</v>
      </c>
    </row>
    <row r="3300" spans="1:5" ht="22.5">
      <c r="A3300" s="26" t="s">
        <v>2703</v>
      </c>
      <c r="B3300" s="13" t="s">
        <v>58</v>
      </c>
      <c r="C3300" s="13">
        <v>1</v>
      </c>
      <c r="D3300" s="2">
        <v>6440000.000000001</v>
      </c>
      <c r="E3300" s="2">
        <f t="shared" si="78"/>
        <v>7212800.000000002</v>
      </c>
    </row>
    <row r="3301" spans="1:5" ht="33.75">
      <c r="A3301" s="26" t="s">
        <v>2704</v>
      </c>
      <c r="B3301" s="13" t="s">
        <v>58</v>
      </c>
      <c r="C3301" s="13">
        <v>1</v>
      </c>
      <c r="D3301" s="2">
        <v>6440000.000000001</v>
      </c>
      <c r="E3301" s="2">
        <f t="shared" si="78"/>
        <v>7212800.000000002</v>
      </c>
    </row>
    <row r="3302" spans="1:5" ht="33.75">
      <c r="A3302" s="26" t="s">
        <v>2705</v>
      </c>
      <c r="B3302" s="13" t="s">
        <v>58</v>
      </c>
      <c r="C3302" s="13">
        <v>1</v>
      </c>
      <c r="D3302" s="2">
        <v>6440000.000000001</v>
      </c>
      <c r="E3302" s="2">
        <f t="shared" si="78"/>
        <v>7212800.000000002</v>
      </c>
    </row>
    <row r="3303" spans="1:5" ht="33.75">
      <c r="A3303" s="26" t="s">
        <v>2705</v>
      </c>
      <c r="B3303" s="13" t="s">
        <v>58</v>
      </c>
      <c r="C3303" s="13">
        <v>1</v>
      </c>
      <c r="D3303" s="2">
        <v>6440000.000000001</v>
      </c>
      <c r="E3303" s="2">
        <f t="shared" si="78"/>
        <v>7212800.000000002</v>
      </c>
    </row>
    <row r="3304" spans="1:5" ht="22.5">
      <c r="A3304" s="26" t="s">
        <v>2706</v>
      </c>
      <c r="B3304" s="13" t="s">
        <v>58</v>
      </c>
      <c r="C3304" s="13">
        <v>1</v>
      </c>
      <c r="D3304" s="2">
        <v>6440000.000000001</v>
      </c>
      <c r="E3304" s="2">
        <f t="shared" si="78"/>
        <v>7212800.000000002</v>
      </c>
    </row>
    <row r="3305" spans="1:5" ht="33.75">
      <c r="A3305" s="26" t="s">
        <v>2704</v>
      </c>
      <c r="B3305" s="13" t="s">
        <v>58</v>
      </c>
      <c r="C3305" s="13">
        <v>1</v>
      </c>
      <c r="D3305" s="2">
        <v>6440000.000000001</v>
      </c>
      <c r="E3305" s="2">
        <f t="shared" si="78"/>
        <v>7212800.000000002</v>
      </c>
    </row>
    <row r="3306" spans="1:5" ht="22.5">
      <c r="A3306" s="26" t="s">
        <v>2707</v>
      </c>
      <c r="B3306" s="13" t="s">
        <v>58</v>
      </c>
      <c r="C3306" s="13">
        <v>1</v>
      </c>
      <c r="D3306" s="2">
        <v>6440000.000000001</v>
      </c>
      <c r="E3306" s="2">
        <f t="shared" si="78"/>
        <v>7212800.000000002</v>
      </c>
    </row>
    <row r="3307" spans="1:5" ht="33.75">
      <c r="A3307" s="26" t="s">
        <v>2708</v>
      </c>
      <c r="B3307" s="13" t="s">
        <v>58</v>
      </c>
      <c r="C3307" s="13">
        <v>1</v>
      </c>
      <c r="D3307" s="2">
        <v>6440000.000000001</v>
      </c>
      <c r="E3307" s="2">
        <f t="shared" si="78"/>
        <v>7212800.000000002</v>
      </c>
    </row>
    <row r="3308" spans="1:5" ht="33.75">
      <c r="A3308" s="26" t="s">
        <v>2653</v>
      </c>
      <c r="B3308" s="13" t="s">
        <v>58</v>
      </c>
      <c r="C3308" s="13">
        <v>1</v>
      </c>
      <c r="D3308" s="2">
        <v>5152000.000000001</v>
      </c>
      <c r="E3308" s="2">
        <f t="shared" si="78"/>
        <v>5770240.000000002</v>
      </c>
    </row>
    <row r="3309" spans="1:5" ht="11.25">
      <c r="A3309" s="26" t="s">
        <v>2709</v>
      </c>
      <c r="B3309" s="13" t="s">
        <v>58</v>
      </c>
      <c r="C3309" s="13">
        <v>4</v>
      </c>
      <c r="D3309" s="2">
        <v>1288000.0000000002</v>
      </c>
      <c r="E3309" s="2">
        <f t="shared" si="78"/>
        <v>5770240.000000002</v>
      </c>
    </row>
    <row r="3310" spans="1:5" ht="33.75">
      <c r="A3310" s="26" t="s">
        <v>2710</v>
      </c>
      <c r="B3310" s="13" t="s">
        <v>58</v>
      </c>
      <c r="C3310" s="13">
        <v>1</v>
      </c>
      <c r="D3310" s="2">
        <v>3864000.0000000005</v>
      </c>
      <c r="E3310" s="2">
        <f t="shared" si="78"/>
        <v>4327680.000000001</v>
      </c>
    </row>
    <row r="3311" spans="1:5" ht="33.75">
      <c r="A3311" s="26" t="s">
        <v>2710</v>
      </c>
      <c r="B3311" s="13" t="s">
        <v>58</v>
      </c>
      <c r="C3311" s="13">
        <v>1</v>
      </c>
      <c r="D3311" s="2">
        <v>3864000.0000000005</v>
      </c>
      <c r="E3311" s="2">
        <f t="shared" si="78"/>
        <v>4327680.000000001</v>
      </c>
    </row>
    <row r="3312" spans="1:5" ht="33.75">
      <c r="A3312" s="26" t="s">
        <v>2711</v>
      </c>
      <c r="B3312" s="13" t="s">
        <v>58</v>
      </c>
      <c r="C3312" s="13">
        <v>1</v>
      </c>
      <c r="D3312" s="2">
        <v>3220000.0000000005</v>
      </c>
      <c r="E3312" s="2">
        <f t="shared" si="78"/>
        <v>3606400.000000001</v>
      </c>
    </row>
    <row r="3313" spans="1:5" ht="33.75">
      <c r="A3313" s="26" t="s">
        <v>2712</v>
      </c>
      <c r="B3313" s="13" t="s">
        <v>58</v>
      </c>
      <c r="C3313" s="13">
        <v>1</v>
      </c>
      <c r="D3313" s="2">
        <v>3220000.0000000005</v>
      </c>
      <c r="E3313" s="2">
        <f t="shared" si="78"/>
        <v>3606400.000000001</v>
      </c>
    </row>
    <row r="3314" spans="1:5" ht="22.5">
      <c r="A3314" s="26" t="s">
        <v>2713</v>
      </c>
      <c r="B3314" s="13" t="s">
        <v>58</v>
      </c>
      <c r="C3314" s="13">
        <v>1</v>
      </c>
      <c r="D3314" s="2">
        <v>3220000.0000000005</v>
      </c>
      <c r="E3314" s="2">
        <f t="shared" si="78"/>
        <v>3606400.000000001</v>
      </c>
    </row>
    <row r="3315" spans="1:5" ht="22.5">
      <c r="A3315" s="26" t="s">
        <v>2714</v>
      </c>
      <c r="B3315" s="13" t="s">
        <v>58</v>
      </c>
      <c r="C3315" s="13">
        <v>1</v>
      </c>
      <c r="D3315" s="2">
        <v>2576000.0000000005</v>
      </c>
      <c r="E3315" s="2">
        <f t="shared" si="78"/>
        <v>2885120.000000001</v>
      </c>
    </row>
    <row r="3316" spans="1:5" ht="33.75">
      <c r="A3316" s="26" t="s">
        <v>2715</v>
      </c>
      <c r="B3316" s="13" t="s">
        <v>58</v>
      </c>
      <c r="C3316" s="13">
        <v>1</v>
      </c>
      <c r="D3316" s="2">
        <v>2318400</v>
      </c>
      <c r="E3316" s="2">
        <f t="shared" si="78"/>
        <v>2596608.0000000005</v>
      </c>
    </row>
    <row r="3317" spans="1:5" ht="22.5">
      <c r="A3317" s="26" t="s">
        <v>2716</v>
      </c>
      <c r="B3317" s="13" t="s">
        <v>58</v>
      </c>
      <c r="C3317" s="13">
        <v>1</v>
      </c>
      <c r="D3317" s="2">
        <v>12880000.000000002</v>
      </c>
      <c r="E3317" s="2">
        <f t="shared" si="78"/>
        <v>14425600.000000004</v>
      </c>
    </row>
    <row r="3318" spans="1:5" ht="11.25">
      <c r="A3318" s="26" t="s">
        <v>2717</v>
      </c>
      <c r="B3318" s="13" t="s">
        <v>58</v>
      </c>
      <c r="C3318" s="13">
        <v>1</v>
      </c>
      <c r="D3318" s="2">
        <v>4508000</v>
      </c>
      <c r="E3318" s="2">
        <f t="shared" si="78"/>
        <v>5048960.000000001</v>
      </c>
    </row>
    <row r="3319" spans="1:5" ht="11.25">
      <c r="A3319" s="26" t="s">
        <v>2718</v>
      </c>
      <c r="B3319" s="13" t="s">
        <v>58</v>
      </c>
      <c r="C3319" s="13">
        <v>1</v>
      </c>
      <c r="D3319" s="2">
        <v>3220000.0000000005</v>
      </c>
      <c r="E3319" s="2">
        <f t="shared" si="78"/>
        <v>3606400.000000001</v>
      </c>
    </row>
    <row r="3320" spans="1:5" ht="22.5">
      <c r="A3320" s="26" t="s">
        <v>2719</v>
      </c>
      <c r="B3320" s="13" t="s">
        <v>58</v>
      </c>
      <c r="C3320" s="13">
        <v>50</v>
      </c>
      <c r="D3320" s="2">
        <v>772800</v>
      </c>
      <c r="E3320" s="2">
        <f t="shared" si="78"/>
        <v>43276800.00000001</v>
      </c>
    </row>
    <row r="3321" spans="1:5" ht="22.5">
      <c r="A3321" s="26" t="s">
        <v>2720</v>
      </c>
      <c r="B3321" s="13" t="s">
        <v>58</v>
      </c>
      <c r="C3321" s="13">
        <v>50</v>
      </c>
      <c r="D3321" s="2">
        <v>515200.00000000006</v>
      </c>
      <c r="E3321" s="2">
        <f t="shared" si="78"/>
        <v>28851200.000000007</v>
      </c>
    </row>
    <row r="3322" spans="1:5" ht="33.75">
      <c r="A3322" s="26" t="s">
        <v>2721</v>
      </c>
      <c r="B3322" s="13" t="s">
        <v>58</v>
      </c>
      <c r="C3322" s="13">
        <v>20</v>
      </c>
      <c r="D3322" s="2">
        <v>772800.0000000001</v>
      </c>
      <c r="E3322" s="2">
        <f t="shared" si="78"/>
        <v>17310720.000000004</v>
      </c>
    </row>
    <row r="3323" spans="1:5" ht="11.25">
      <c r="A3323" s="26" t="s">
        <v>2722</v>
      </c>
      <c r="B3323" s="13" t="s">
        <v>58</v>
      </c>
      <c r="C3323" s="13">
        <v>2</v>
      </c>
      <c r="D3323" s="2">
        <v>186760000.00000003</v>
      </c>
      <c r="E3323" s="2">
        <f t="shared" si="78"/>
        <v>418342400.0000001</v>
      </c>
    </row>
    <row r="3324" spans="1:5" ht="33.75">
      <c r="A3324" s="26" t="s">
        <v>2723</v>
      </c>
      <c r="B3324" s="13" t="s">
        <v>58</v>
      </c>
      <c r="C3324" s="13">
        <v>1</v>
      </c>
      <c r="D3324" s="2">
        <v>2576000.0000000005</v>
      </c>
      <c r="E3324" s="2">
        <f t="shared" si="78"/>
        <v>2885120.000000001</v>
      </c>
    </row>
    <row r="3325" spans="1:5" ht="11.25">
      <c r="A3325" s="26" t="s">
        <v>2724</v>
      </c>
      <c r="B3325" s="13" t="s">
        <v>58</v>
      </c>
      <c r="C3325" s="13">
        <v>1</v>
      </c>
      <c r="D3325" s="2">
        <v>83720000.00000001</v>
      </c>
      <c r="E3325" s="2">
        <f t="shared" si="78"/>
        <v>93766400.00000003</v>
      </c>
    </row>
    <row r="3326" spans="1:5" ht="11.25">
      <c r="A3326" s="26" t="s">
        <v>2725</v>
      </c>
      <c r="B3326" s="13" t="s">
        <v>58</v>
      </c>
      <c r="C3326" s="13">
        <v>1</v>
      </c>
      <c r="D3326" s="2">
        <v>4508000</v>
      </c>
      <c r="E3326" s="2">
        <f t="shared" si="78"/>
        <v>5048960.000000001</v>
      </c>
    </row>
    <row r="3327" spans="1:5" ht="11.25">
      <c r="A3327" s="26" t="s">
        <v>2726</v>
      </c>
      <c r="B3327" s="13" t="s">
        <v>58</v>
      </c>
      <c r="C3327" s="13">
        <v>8</v>
      </c>
      <c r="D3327" s="2">
        <v>2576000.0000000005</v>
      </c>
      <c r="E3327" s="2">
        <f t="shared" si="78"/>
        <v>23080960.000000007</v>
      </c>
    </row>
    <row r="3328" spans="1:5" ht="11.25">
      <c r="A3328" s="26" t="s">
        <v>2727</v>
      </c>
      <c r="B3328" s="13" t="s">
        <v>58</v>
      </c>
      <c r="C3328" s="13">
        <v>8</v>
      </c>
      <c r="D3328" s="2">
        <v>2576000.0000000005</v>
      </c>
      <c r="E3328" s="2">
        <f t="shared" si="78"/>
        <v>23080960.000000007</v>
      </c>
    </row>
    <row r="3329" spans="1:5" ht="11.25">
      <c r="A3329" s="26" t="s">
        <v>2728</v>
      </c>
      <c r="B3329" s="13" t="s">
        <v>58</v>
      </c>
      <c r="C3329" s="13">
        <v>1</v>
      </c>
      <c r="D3329" s="2">
        <v>48944000</v>
      </c>
      <c r="E3329" s="2">
        <f t="shared" si="78"/>
        <v>54817280.00000001</v>
      </c>
    </row>
    <row r="3330" spans="1:5" ht="11.25">
      <c r="A3330" s="26" t="s">
        <v>2729</v>
      </c>
      <c r="B3330" s="13" t="s">
        <v>58</v>
      </c>
      <c r="C3330" s="13">
        <v>1</v>
      </c>
      <c r="D3330" s="2">
        <v>128800000.00000001</v>
      </c>
      <c r="E3330" s="2">
        <f t="shared" si="78"/>
        <v>144256000.00000003</v>
      </c>
    </row>
    <row r="3331" spans="1:5" ht="11.25">
      <c r="A3331" s="26" t="s">
        <v>2728</v>
      </c>
      <c r="B3331" s="13" t="s">
        <v>58</v>
      </c>
      <c r="C3331" s="13">
        <v>1</v>
      </c>
      <c r="D3331" s="2">
        <v>48944000.00000001</v>
      </c>
      <c r="E3331" s="2">
        <f t="shared" si="78"/>
        <v>54817280.000000015</v>
      </c>
    </row>
    <row r="3332" spans="1:5" ht="22.5">
      <c r="A3332" s="26" t="s">
        <v>2730</v>
      </c>
      <c r="B3332" s="13" t="s">
        <v>58</v>
      </c>
      <c r="C3332" s="13">
        <v>1</v>
      </c>
      <c r="D3332" s="2">
        <v>45080000.00000001</v>
      </c>
      <c r="E3332" s="2">
        <f t="shared" si="78"/>
        <v>50489600.000000015</v>
      </c>
    </row>
    <row r="3333" spans="1:5" ht="11.25">
      <c r="A3333" s="28" t="s">
        <v>2752</v>
      </c>
      <c r="B3333" s="13"/>
      <c r="C3333" s="13"/>
      <c r="D3333" s="2"/>
      <c r="E3333" s="1">
        <f>SUM(E3334:E3351)</f>
        <v>92456562142</v>
      </c>
    </row>
    <row r="3334" spans="1:5" ht="11.25">
      <c r="A3334" s="26" t="s">
        <v>2735</v>
      </c>
      <c r="B3334" s="13"/>
      <c r="C3334" s="13"/>
      <c r="D3334" s="2"/>
      <c r="E3334" s="2">
        <v>4280000000</v>
      </c>
    </row>
    <row r="3335" spans="1:5" ht="11.25">
      <c r="A3335" s="26" t="s">
        <v>2736</v>
      </c>
      <c r="B3335" s="13"/>
      <c r="C3335" s="13"/>
      <c r="D3335" s="2"/>
      <c r="E3335" s="2">
        <v>2030000000</v>
      </c>
    </row>
    <row r="3336" spans="1:5" ht="11.25">
      <c r="A3336" s="26" t="s">
        <v>2737</v>
      </c>
      <c r="B3336" s="13"/>
      <c r="C3336" s="13"/>
      <c r="D3336" s="2"/>
      <c r="E3336" s="2">
        <v>9787000000</v>
      </c>
    </row>
    <row r="3337" spans="1:5" ht="11.25">
      <c r="A3337" s="26" t="s">
        <v>2738</v>
      </c>
      <c r="B3337" s="13"/>
      <c r="C3337" s="13"/>
      <c r="D3337" s="2"/>
      <c r="E3337" s="2">
        <v>5845000000</v>
      </c>
    </row>
    <row r="3338" spans="1:5" ht="11.25">
      <c r="A3338" s="26" t="s">
        <v>2739</v>
      </c>
      <c r="B3338" s="13"/>
      <c r="C3338" s="13"/>
      <c r="D3338" s="2"/>
      <c r="E3338" s="2">
        <v>1901500000</v>
      </c>
    </row>
    <row r="3339" spans="1:5" ht="11.25">
      <c r="A3339" s="26" t="s">
        <v>2740</v>
      </c>
      <c r="B3339" s="13"/>
      <c r="C3339" s="13"/>
      <c r="D3339" s="2"/>
      <c r="E3339" s="2">
        <v>1313600000</v>
      </c>
    </row>
    <row r="3340" spans="1:5" ht="11.25">
      <c r="A3340" s="26" t="s">
        <v>2741</v>
      </c>
      <c r="B3340" s="13"/>
      <c r="C3340" s="13"/>
      <c r="D3340" s="2"/>
      <c r="E3340" s="2">
        <v>2798000000</v>
      </c>
    </row>
    <row r="3341" spans="1:5" ht="11.25">
      <c r="A3341" s="26" t="s">
        <v>2742</v>
      </c>
      <c r="B3341" s="13"/>
      <c r="C3341" s="13"/>
      <c r="D3341" s="2"/>
      <c r="E3341" s="2">
        <v>3870000000</v>
      </c>
    </row>
    <row r="3342" spans="1:5" ht="11.25">
      <c r="A3342" s="26" t="s">
        <v>2743</v>
      </c>
      <c r="B3342" s="13"/>
      <c r="C3342" s="13"/>
      <c r="D3342" s="2"/>
      <c r="E3342" s="2">
        <v>465000000</v>
      </c>
    </row>
    <row r="3343" spans="1:5" ht="11.25">
      <c r="A3343" s="26" t="s">
        <v>2744</v>
      </c>
      <c r="B3343" s="13"/>
      <c r="C3343" s="13"/>
      <c r="D3343" s="2"/>
      <c r="E3343" s="2">
        <v>590000000</v>
      </c>
    </row>
    <row r="3344" spans="1:5" ht="11.25">
      <c r="A3344" s="26" t="s">
        <v>2745</v>
      </c>
      <c r="B3344" s="13"/>
      <c r="C3344" s="13"/>
      <c r="D3344" s="2"/>
      <c r="E3344" s="2">
        <v>3200000000</v>
      </c>
    </row>
    <row r="3345" spans="1:5" ht="11.25">
      <c r="A3345" s="26" t="s">
        <v>2746</v>
      </c>
      <c r="B3345" s="13"/>
      <c r="C3345" s="13"/>
      <c r="D3345" s="2"/>
      <c r="E3345" s="2">
        <v>600000000</v>
      </c>
    </row>
    <row r="3346" spans="1:5" ht="11.25">
      <c r="A3346" s="26" t="s">
        <v>2747</v>
      </c>
      <c r="B3346" s="13"/>
      <c r="C3346" s="13"/>
      <c r="D3346" s="2"/>
      <c r="E3346" s="2">
        <v>671182200</v>
      </c>
    </row>
    <row r="3347" spans="1:5" ht="11.25">
      <c r="A3347" s="26" t="s">
        <v>2748</v>
      </c>
      <c r="B3347" s="13"/>
      <c r="C3347" s="13"/>
      <c r="D3347" s="2"/>
      <c r="E3347" s="2">
        <v>1556999118</v>
      </c>
    </row>
    <row r="3348" spans="1:5" ht="22.5">
      <c r="A3348" s="26" t="s">
        <v>2749</v>
      </c>
      <c r="B3348" s="13"/>
      <c r="C3348" s="13"/>
      <c r="D3348" s="2"/>
      <c r="E3348" s="2">
        <v>691000000</v>
      </c>
    </row>
    <row r="3349" spans="1:5" ht="11.25">
      <c r="A3349" s="26" t="s">
        <v>2750</v>
      </c>
      <c r="B3349" s="13"/>
      <c r="C3349" s="13"/>
      <c r="D3349" s="2"/>
      <c r="E3349" s="2">
        <v>1730000000</v>
      </c>
    </row>
    <row r="3350" spans="1:5" ht="11.25">
      <c r="A3350" s="26" t="s">
        <v>2751</v>
      </c>
      <c r="B3350" s="13"/>
      <c r="C3350" s="13"/>
      <c r="D3350" s="2"/>
      <c r="E3350" s="2">
        <v>50000000000</v>
      </c>
    </row>
    <row r="3351" spans="1:5" ht="11.25">
      <c r="A3351" s="26" t="s">
        <v>2760</v>
      </c>
      <c r="B3351" s="13"/>
      <c r="C3351" s="13"/>
      <c r="D3351" s="2"/>
      <c r="E3351" s="2">
        <v>1127280824</v>
      </c>
    </row>
    <row r="3352" spans="1:5" s="4" customFormat="1" ht="11.25">
      <c r="A3352" s="28" t="s">
        <v>2731</v>
      </c>
      <c r="B3352" s="10"/>
      <c r="C3352" s="10"/>
      <c r="D3352" s="10"/>
      <c r="E3352" s="1">
        <f>SUM(E3353:E3354)</f>
        <v>26790704309.600002</v>
      </c>
    </row>
    <row r="3353" spans="1:5" ht="22.5">
      <c r="A3353" s="26" t="s">
        <v>2774</v>
      </c>
      <c r="B3353" s="13" t="s">
        <v>2775</v>
      </c>
      <c r="C3353" s="13">
        <v>1</v>
      </c>
      <c r="D3353" s="2">
        <f>1853936.67*11500</f>
        <v>21320271705</v>
      </c>
      <c r="E3353" s="2">
        <f>(C3353*D3353)*1.12</f>
        <v>23878704309.600002</v>
      </c>
    </row>
    <row r="3354" spans="1:5" ht="26.25" customHeight="1">
      <c r="A3354" s="29" t="s">
        <v>2733</v>
      </c>
      <c r="B3354" s="13" t="s">
        <v>58</v>
      </c>
      <c r="C3354" s="13">
        <v>4</v>
      </c>
      <c r="D3354" s="2">
        <v>650000000</v>
      </c>
      <c r="E3354" s="2">
        <f>(C3354*D3354)*1.12</f>
        <v>2912000000.0000005</v>
      </c>
    </row>
    <row r="3355" spans="1:5" s="4" customFormat="1" ht="15.75" customHeight="1">
      <c r="A3355" s="28" t="s">
        <v>2732</v>
      </c>
      <c r="B3355" s="10"/>
      <c r="C3355" s="10"/>
      <c r="D3355" s="10"/>
      <c r="E3355" s="1">
        <f>E9+E3352</f>
        <v>2135204825074.5896</v>
      </c>
    </row>
  </sheetData>
  <sheetProtection/>
  <mergeCells count="12">
    <mergeCell ref="C3:E3"/>
    <mergeCell ref="A4:B4"/>
    <mergeCell ref="C4:E4"/>
    <mergeCell ref="A5:B5"/>
    <mergeCell ref="C5:E5"/>
    <mergeCell ref="A1:E1"/>
    <mergeCell ref="A7:A8"/>
    <mergeCell ref="B7:B8"/>
    <mergeCell ref="C7:E7"/>
    <mergeCell ref="A2:B2"/>
    <mergeCell ref="A3:B3"/>
    <mergeCell ref="C2:E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Ниязов Бурхонжон Илхамжанович</dc:creator>
  <cp:keywords/>
  <dc:description/>
  <cp:lastModifiedBy>Мамадалиев Сухроб Рустамович</cp:lastModifiedBy>
  <cp:lastPrinted>2023-03-27T05:23:25Z</cp:lastPrinted>
  <dcterms:created xsi:type="dcterms:W3CDTF">2022-12-26T06:37:43Z</dcterms:created>
  <dcterms:modified xsi:type="dcterms:W3CDTF">2023-06-12T12:01:29Z</dcterms:modified>
  <cp:category/>
  <cp:version/>
  <cp:contentType/>
  <cp:contentStatus/>
</cp:coreProperties>
</file>